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23256" windowHeight="11760"/>
  </bookViews>
  <sheets>
    <sheet name="Données" sheetId="1" r:id="rId1"/>
    <sheet name="Graphique_aluminium" sheetId="5" r:id="rId2"/>
    <sheet name="Graphique_aresnic" sheetId="6" r:id="rId3"/>
  </sheets>
  <calcPr calcId="145621"/>
</workbook>
</file>

<file path=xl/calcChain.xml><?xml version="1.0" encoding="utf-8"?>
<calcChain xmlns="http://schemas.openxmlformats.org/spreadsheetml/2006/main">
  <c r="E7" i="1" l="1"/>
  <c r="G7" i="1" l="1"/>
  <c r="G5" i="1"/>
  <c r="F7" i="1" l="1"/>
  <c r="F5" i="1"/>
  <c r="E5" i="1" l="1"/>
  <c r="D7" i="1" l="1"/>
  <c r="D5" i="1"/>
  <c r="H7" i="1" l="1"/>
  <c r="H5" i="1"/>
  <c r="I7" i="1" l="1"/>
  <c r="I5" i="1"/>
</calcChain>
</file>

<file path=xl/sharedStrings.xml><?xml version="1.0" encoding="utf-8"?>
<sst xmlns="http://schemas.openxmlformats.org/spreadsheetml/2006/main" count="18" uniqueCount="14">
  <si>
    <t>Polluant</t>
  </si>
  <si>
    <t>Unité</t>
  </si>
  <si>
    <t>18 - Aluminium et composés (exprimés en tant que Al)</t>
  </si>
  <si>
    <t>kg/an</t>
  </si>
  <si>
    <t>23 - Arsenic et composés (exprimés en tant que As)</t>
  </si>
  <si>
    <t>tonnes/an</t>
  </si>
  <si>
    <t>limite rejet Al dans le milieu (AP 2015)</t>
  </si>
  <si>
    <t>Rejets déclarés</t>
  </si>
  <si>
    <t>limite rejet As dans le milieu (AP 2015)</t>
  </si>
  <si>
    <t>NB : Rio Tinto, activité Alumines de spécialité est devenue Alteo, depuis le rachat par H.I.G Capital Europe le 1er août 2012</t>
  </si>
  <si>
    <t>Rejet versus réglementation</t>
  </si>
  <si>
    <t>Flux maximal annuel à respecter</t>
  </si>
  <si>
    <t>Source : BDREP 2019 ; Arrêté préfectoral du 28 décembre 2015.</t>
  </si>
  <si>
    <t xml:space="preserve">Emission d'aluminium et d'arsenic dans l'eau à Gardanne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</si>
</sst>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Liberation Sans"/>
      <family val="2"/>
    </font>
    <font>
      <sz val="14"/>
      <color theme="1"/>
      <name val="Liberatio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3" fontId="3" fillId="0" borderId="1" xfId="0" applyNumberFormat="1" applyFont="1" applyFill="1" applyBorder="1"/>
    <xf numFmtId="9" fontId="3" fillId="0" borderId="0" xfId="1" applyFont="1"/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3" fillId="0" borderId="1" xfId="0" applyFont="1" applyFill="1" applyBorder="1"/>
    <xf numFmtId="1" fontId="3" fillId="0" borderId="0" xfId="0" applyNumberFormat="1" applyFont="1"/>
    <xf numFmtId="0" fontId="3" fillId="0" borderId="0" xfId="0" applyFont="1" applyAlignment="1">
      <alignment horizontal="justify" vertical="center"/>
    </xf>
    <xf numFmtId="0" fontId="3" fillId="0" borderId="0" xfId="0" applyFont="1" applyBorder="1"/>
    <xf numFmtId="0" fontId="3" fillId="0" borderId="0" xfId="0" applyFont="1" applyFill="1" applyBorder="1"/>
    <xf numFmtId="3" fontId="3" fillId="0" borderId="0" xfId="0" applyNumberFormat="1" applyFont="1"/>
    <xf numFmtId="4" fontId="3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Émissions d'aluminium dans l'eau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47866912675522"/>
          <c:y val="0.19480351414406533"/>
          <c:w val="0.85256080489938757"/>
          <c:h val="0.49503678706828314"/>
        </c:manualLayout>
      </c:layout>
      <c:lineChart>
        <c:grouping val="standard"/>
        <c:varyColors val="0"/>
        <c:ser>
          <c:idx val="0"/>
          <c:order val="0"/>
          <c:tx>
            <c:strRef>
              <c:f>Données!$B$5</c:f>
              <c:strCache>
                <c:ptCount val="1"/>
                <c:pt idx="0">
                  <c:v>Rejets déclarés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Données!$D$4:$O$4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Données!$D$5:$O$5</c:f>
              <c:numCache>
                <c:formatCode>#,##0</c:formatCode>
                <c:ptCount val="12"/>
                <c:pt idx="0">
                  <c:v>19480.421999999999</c:v>
                </c:pt>
                <c:pt idx="1">
                  <c:v>19016.48</c:v>
                </c:pt>
                <c:pt idx="2">
                  <c:v>17045.2</c:v>
                </c:pt>
                <c:pt idx="3">
                  <c:v>12037</c:v>
                </c:pt>
                <c:pt idx="4">
                  <c:v>17042.626</c:v>
                </c:pt>
                <c:pt idx="5">
                  <c:v>518</c:v>
                </c:pt>
                <c:pt idx="6">
                  <c:v>12700</c:v>
                </c:pt>
                <c:pt idx="7">
                  <c:v>12600</c:v>
                </c:pt>
                <c:pt idx="8">
                  <c:v>12000</c:v>
                </c:pt>
                <c:pt idx="9">
                  <c:v>7800</c:v>
                </c:pt>
                <c:pt idx="10">
                  <c:v>854</c:v>
                </c:pt>
                <c:pt idx="11">
                  <c:v>301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Données!$B$6</c:f>
              <c:strCache>
                <c:ptCount val="1"/>
                <c:pt idx="0">
                  <c:v>Flux maximal annuel à respecter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Données!$D$4:$O$4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Données!$D$6:$O$6</c:f>
              <c:numCache>
                <c:formatCode>#,##0</c:formatCode>
                <c:ptCount val="12"/>
                <c:pt idx="9">
                  <c:v>2880</c:v>
                </c:pt>
                <c:pt idx="10">
                  <c:v>2880</c:v>
                </c:pt>
                <c:pt idx="11">
                  <c:v>2880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05568"/>
        <c:axId val="91513408"/>
      </c:lineChart>
      <c:catAx>
        <c:axId val="14660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513408"/>
        <c:crosses val="autoZero"/>
        <c:auto val="1"/>
        <c:lblAlgn val="ctr"/>
        <c:lblOffset val="100"/>
        <c:noMultiLvlLbl val="0"/>
      </c:catAx>
      <c:valAx>
        <c:axId val="9151340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En t/an</a:t>
                </a:r>
              </a:p>
            </c:rich>
          </c:tx>
          <c:layout>
            <c:manualLayout>
              <c:xMode val="edge"/>
              <c:yMode val="edge"/>
              <c:x val="1.1471568730608047E-3"/>
              <c:y val="9.2177811106944965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46605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472969489173402"/>
          <c:y val="0.79224163646210888"/>
          <c:w val="0.74749250451851956"/>
          <c:h val="7.654143232095987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Liberation Sans" panose="020B0604020202020204" pitchFamily="34" charset="0"/>
        </a:defRPr>
      </a:pPr>
      <a:endParaRPr lang="fr-F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Émissions d'arsenic dans l'eau</a:t>
            </a:r>
            <a:endParaRPr lang="fr-FR"/>
          </a:p>
        </c:rich>
      </c:tx>
      <c:layout>
        <c:manualLayout>
          <c:xMode val="edge"/>
          <c:yMode val="edge"/>
          <c:x val="0.31870994922998486"/>
          <c:y val="2.31481931880822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113517060367463E-2"/>
          <c:y val="0.19480351414406533"/>
          <c:w val="0.88133092738407715"/>
          <c:h val="0.51290617426815255"/>
        </c:manualLayout>
      </c:layout>
      <c:lineChart>
        <c:grouping val="standard"/>
        <c:varyColors val="0"/>
        <c:ser>
          <c:idx val="3"/>
          <c:order val="0"/>
          <c:tx>
            <c:strRef>
              <c:f>Données!$B$7</c:f>
              <c:strCache>
                <c:ptCount val="1"/>
                <c:pt idx="0">
                  <c:v>Rejets déclarés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Données!$D$4:$O$4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Données!$D$7:$O$7</c:f>
              <c:numCache>
                <c:formatCode>0.000</c:formatCode>
                <c:ptCount val="12"/>
                <c:pt idx="0">
                  <c:v>0.22900000000000001</c:v>
                </c:pt>
                <c:pt idx="1">
                  <c:v>0.32800000000000001</c:v>
                </c:pt>
                <c:pt idx="2">
                  <c:v>0.59199999999999997</c:v>
                </c:pt>
                <c:pt idx="3">
                  <c:v>0.14299999999999999</c:v>
                </c:pt>
                <c:pt idx="4">
                  <c:v>0.61858000000000002</c:v>
                </c:pt>
                <c:pt idx="5">
                  <c:v>0.17880000000000001</c:v>
                </c:pt>
                <c:pt idx="6">
                  <c:v>0.17</c:v>
                </c:pt>
                <c:pt idx="7">
                  <c:v>0.33500000000000002</c:v>
                </c:pt>
                <c:pt idx="8">
                  <c:v>0.36499999999999999</c:v>
                </c:pt>
                <c:pt idx="9">
                  <c:v>9.0299999999999991E-2</c:v>
                </c:pt>
                <c:pt idx="10">
                  <c:v>0.7</c:v>
                </c:pt>
                <c:pt idx="11">
                  <c:v>0.18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Données!$B$8</c:f>
              <c:strCache>
                <c:ptCount val="1"/>
                <c:pt idx="0">
                  <c:v>Flux maximal annuel à respecter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Données!$D$4:$O$4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Données!$D$8:$O$8</c:f>
              <c:numCache>
                <c:formatCode>General</c:formatCode>
                <c:ptCount val="12"/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40896"/>
        <c:axId val="91515712"/>
      </c:lineChart>
      <c:catAx>
        <c:axId val="14664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515712"/>
        <c:crosses val="autoZero"/>
        <c:auto val="1"/>
        <c:lblAlgn val="ctr"/>
        <c:lblOffset val="100"/>
        <c:noMultiLvlLbl val="0"/>
      </c:catAx>
      <c:valAx>
        <c:axId val="91515712"/>
        <c:scaling>
          <c:orientation val="minMax"/>
          <c:max val="4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En t/an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8.7548118985126863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4664089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13456652355541651"/>
          <c:y val="0.81221336150872514"/>
          <c:w val="0.74876358575983371"/>
          <c:h val="7.703051495559859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Liberation Sans" panose="020B0604020202020204" pitchFamily="34" charset="0"/>
        </a:defRPr>
      </a:pPr>
      <a:endParaRPr lang="fr-F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5402" cy="606457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0.02204</cdr:x>
      <cdr:y>0.88889</cdr:y>
    </cdr:from>
    <cdr:to>
      <cdr:x>0.35833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00786" y="2438400"/>
          <a:ext cx="1537513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400">
              <a:latin typeface="Liberation Sans" panose="020B0604020202020204" pitchFamily="34" charset="0"/>
            </a:rPr>
            <a:t>Source : BDREP 2019 ; Arrêté préfectoral du 28 décembre 2015.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5402" cy="606457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0.02569</cdr:x>
      <cdr:y>0.88889</cdr:y>
    </cdr:from>
    <cdr:to>
      <cdr:x>0.32917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7474" y="2438400"/>
          <a:ext cx="13874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400">
              <a:latin typeface="Liberation Sans" panose="020B0604020202020204" pitchFamily="34" charset="0"/>
            </a:rPr>
            <a:t>Source : BDREP 2019 ; Arrêté préfectoral du 28 décembre 2015.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A15" sqref="A15"/>
    </sheetView>
  </sheetViews>
  <sheetFormatPr baseColWidth="10" defaultRowHeight="17.399999999999999" x14ac:dyDescent="0.3"/>
  <cols>
    <col min="1" max="1" width="63.77734375" style="2" customWidth="1"/>
    <col min="2" max="2" width="41.77734375" style="2" customWidth="1"/>
    <col min="3" max="3" width="13.109375" style="2" bestFit="1" customWidth="1"/>
    <col min="4" max="4" width="10.109375" style="2" bestFit="1" customWidth="1"/>
    <col min="5" max="6" width="9.21875" style="2" bestFit="1" customWidth="1"/>
    <col min="7" max="8" width="9.109375" style="2" bestFit="1" customWidth="1"/>
    <col min="9" max="15" width="11.6640625" style="2" bestFit="1" customWidth="1"/>
    <col min="16" max="16384" width="11.5546875" style="2"/>
  </cols>
  <sheetData>
    <row r="1" spans="1:17" x14ac:dyDescent="0.3">
      <c r="A1" s="1" t="s">
        <v>13</v>
      </c>
    </row>
    <row r="4" spans="1:17" s="1" customFormat="1" x14ac:dyDescent="0.3">
      <c r="A4" s="3" t="s">
        <v>0</v>
      </c>
      <c r="B4" s="3" t="s">
        <v>10</v>
      </c>
      <c r="C4" s="3" t="s">
        <v>1</v>
      </c>
      <c r="D4" s="3">
        <v>2006</v>
      </c>
      <c r="E4" s="4">
        <v>2007</v>
      </c>
      <c r="F4" s="3">
        <v>2008</v>
      </c>
      <c r="G4" s="3">
        <v>2009</v>
      </c>
      <c r="H4" s="3">
        <v>2010</v>
      </c>
      <c r="I4" s="3">
        <v>2011</v>
      </c>
      <c r="J4" s="3">
        <v>2012</v>
      </c>
      <c r="K4" s="3">
        <v>2013</v>
      </c>
      <c r="L4" s="3">
        <v>2014</v>
      </c>
      <c r="M4" s="3">
        <v>2015</v>
      </c>
      <c r="N4" s="3">
        <v>2016</v>
      </c>
      <c r="O4" s="3">
        <v>2017</v>
      </c>
    </row>
    <row r="5" spans="1:17" x14ac:dyDescent="0.3">
      <c r="A5" s="5" t="s">
        <v>2</v>
      </c>
      <c r="B5" s="5" t="s">
        <v>7</v>
      </c>
      <c r="C5" s="5" t="s">
        <v>5</v>
      </c>
      <c r="D5" s="6">
        <f>19480422/1000</f>
        <v>19480.421999999999</v>
      </c>
      <c r="E5" s="7">
        <f>19016480/1000</f>
        <v>19016.48</v>
      </c>
      <c r="F5" s="6">
        <f>17045200/1000</f>
        <v>17045.2</v>
      </c>
      <c r="G5" s="6">
        <f>12037000/1000</f>
        <v>12037</v>
      </c>
      <c r="H5" s="6">
        <f>17042626/1000</f>
        <v>17042.626</v>
      </c>
      <c r="I5" s="6">
        <f>518000/1000</f>
        <v>518</v>
      </c>
      <c r="J5" s="6">
        <v>12700</v>
      </c>
      <c r="K5" s="6">
        <v>12600</v>
      </c>
      <c r="L5" s="6">
        <v>12000</v>
      </c>
      <c r="M5" s="6">
        <v>7800</v>
      </c>
      <c r="N5" s="6">
        <v>854</v>
      </c>
      <c r="O5" s="6">
        <v>301</v>
      </c>
      <c r="Q5" s="8"/>
    </row>
    <row r="6" spans="1:17" x14ac:dyDescent="0.3">
      <c r="A6" s="5" t="s">
        <v>6</v>
      </c>
      <c r="B6" s="5" t="s">
        <v>11</v>
      </c>
      <c r="C6" s="5" t="s">
        <v>5</v>
      </c>
      <c r="D6" s="6"/>
      <c r="E6" s="7"/>
      <c r="F6" s="6"/>
      <c r="G6" s="6"/>
      <c r="H6" s="6"/>
      <c r="I6" s="6"/>
      <c r="J6" s="6"/>
      <c r="K6" s="6"/>
      <c r="L6" s="6"/>
      <c r="M6" s="6">
        <v>2880</v>
      </c>
      <c r="N6" s="6">
        <v>2880</v>
      </c>
      <c r="O6" s="6">
        <v>2880</v>
      </c>
    </row>
    <row r="7" spans="1:17" x14ac:dyDescent="0.3">
      <c r="A7" s="5" t="s">
        <v>4</v>
      </c>
      <c r="B7" s="5" t="s">
        <v>7</v>
      </c>
      <c r="C7" s="5" t="s">
        <v>3</v>
      </c>
      <c r="D7" s="9">
        <f>229/1000</f>
        <v>0.22900000000000001</v>
      </c>
      <c r="E7" s="10">
        <f>328/1000</f>
        <v>0.32800000000000001</v>
      </c>
      <c r="F7" s="9">
        <f>592/1000</f>
        <v>0.59199999999999997</v>
      </c>
      <c r="G7" s="9">
        <f>143/1000</f>
        <v>0.14299999999999999</v>
      </c>
      <c r="H7" s="9">
        <f>618.58/1000</f>
        <v>0.61858000000000002</v>
      </c>
      <c r="I7" s="9">
        <f>178.8/1000</f>
        <v>0.17880000000000001</v>
      </c>
      <c r="J7" s="9">
        <v>0.17</v>
      </c>
      <c r="K7" s="9">
        <v>0.33500000000000002</v>
      </c>
      <c r="L7" s="9">
        <v>0.36499999999999999</v>
      </c>
      <c r="M7" s="9">
        <v>9.0299999999999991E-2</v>
      </c>
      <c r="N7" s="9">
        <v>0.7</v>
      </c>
      <c r="O7" s="9">
        <v>0.18</v>
      </c>
      <c r="Q7" s="8"/>
    </row>
    <row r="8" spans="1:17" x14ac:dyDescent="0.3">
      <c r="A8" s="5" t="s">
        <v>8</v>
      </c>
      <c r="B8" s="5" t="s">
        <v>11</v>
      </c>
      <c r="C8" s="5" t="s">
        <v>3</v>
      </c>
      <c r="D8" s="5"/>
      <c r="E8" s="11"/>
      <c r="F8" s="5"/>
      <c r="G8" s="5"/>
      <c r="H8" s="5"/>
      <c r="I8" s="5"/>
      <c r="J8" s="5"/>
      <c r="K8" s="5"/>
      <c r="L8" s="5"/>
      <c r="M8" s="5">
        <v>4</v>
      </c>
      <c r="N8" s="5">
        <v>4</v>
      </c>
      <c r="O8" s="5">
        <v>4</v>
      </c>
    </row>
    <row r="9" spans="1:17" x14ac:dyDescent="0.3">
      <c r="A9" s="2" t="s">
        <v>9</v>
      </c>
      <c r="D9" s="12"/>
      <c r="E9" s="12"/>
      <c r="F9" s="12"/>
      <c r="G9" s="12"/>
      <c r="H9" s="12"/>
      <c r="I9" s="12"/>
      <c r="J9" s="12"/>
      <c r="K9" s="12"/>
      <c r="L9" s="8"/>
      <c r="M9" s="8"/>
      <c r="N9" s="8"/>
    </row>
    <row r="10" spans="1:17" ht="34.799999999999997" x14ac:dyDescent="0.3">
      <c r="A10" s="13" t="s">
        <v>12</v>
      </c>
    </row>
    <row r="13" spans="1:17" x14ac:dyDescent="0.3">
      <c r="A13" s="14"/>
      <c r="C13" s="15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7" x14ac:dyDescent="0.3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7" x14ac:dyDescent="0.3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7" x14ac:dyDescent="0.3">
      <c r="D16" s="16"/>
      <c r="E16" s="16"/>
      <c r="F16" s="16"/>
      <c r="G16" s="16"/>
      <c r="H16" s="17"/>
      <c r="I16" s="16"/>
      <c r="J16" s="16"/>
      <c r="K16" s="17"/>
      <c r="L16" s="17"/>
      <c r="M16" s="17"/>
      <c r="N16" s="17"/>
    </row>
    <row r="17" spans="4:14" x14ac:dyDescent="0.3">
      <c r="D17" s="16"/>
      <c r="E17" s="16"/>
      <c r="F17" s="16"/>
      <c r="G17" s="16"/>
      <c r="H17" s="16"/>
      <c r="I17" s="16"/>
      <c r="J17" s="16"/>
      <c r="K17" s="16"/>
      <c r="L17" s="8"/>
      <c r="M17" s="8"/>
      <c r="N17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2</vt:i4>
      </vt:variant>
    </vt:vector>
  </HeadingPairs>
  <TitlesOfParts>
    <vt:vector size="3" baseType="lpstr">
      <vt:lpstr>Données</vt:lpstr>
      <vt:lpstr>Graphique_aluminium</vt:lpstr>
      <vt:lpstr>Graphique_aresnic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Antoni</dc:creator>
  <cp:lastModifiedBy>Baptiste LENAY</cp:lastModifiedBy>
  <dcterms:created xsi:type="dcterms:W3CDTF">2018-07-12T12:19:05Z</dcterms:created>
  <dcterms:modified xsi:type="dcterms:W3CDTF">2020-01-09T08:44:23Z</dcterms:modified>
</cp:coreProperties>
</file>