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775" windowHeight="9240" activeTab="1"/>
  </bookViews>
  <sheets>
    <sheet name="Données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<sst xmlns="http://schemas.openxmlformats.org/spreadsheetml/2006/main" count="48" uniqueCount="28">
  <si>
    <t xml:space="preserve">Evolution de l'état de conservation </t>
  </si>
  <si>
    <t>Dégradation forte</t>
  </si>
  <si>
    <t>Dégradation notable</t>
  </si>
  <si>
    <t>Stable</t>
  </si>
  <si>
    <t>Restauration notable</t>
  </si>
  <si>
    <t>Restauration forte</t>
  </si>
  <si>
    <t>Gravières (N=29)</t>
  </si>
  <si>
    <t>Slikkes (N=26)</t>
  </si>
  <si>
    <t>Peupleraies en zone inondable (N=53)</t>
  </si>
  <si>
    <t>Eaux libres courantes salées (N=15)</t>
  </si>
  <si>
    <t>Ripisylves (N=84)</t>
  </si>
  <si>
    <t>Eaux libres stagnantes salées (N=22)</t>
  </si>
  <si>
    <t>Végétation halophile inondable (N=28)</t>
  </si>
  <si>
    <t>Eaux libres courantes douces (N=90)</t>
  </si>
  <si>
    <t>Mangroves (N=7)</t>
  </si>
  <si>
    <t>Eaux libres stagnantes (lacs, étangs, mares) (N=91)</t>
  </si>
  <si>
    <t>Vasières, grèves peu ou pas végétalisées (N=56)</t>
  </si>
  <si>
    <t>Tourbières (N=29)</t>
  </si>
  <si>
    <t>Landes humides (N=23)</t>
  </si>
  <si>
    <t>Milieux palustres d'eau saumâtre (N=22)</t>
  </si>
  <si>
    <t>Milieux palustres d'eau douce (N=68)</t>
  </si>
  <si>
    <t>Annexes alluviales (N=54)</t>
  </si>
  <si>
    <t>Prairies humides (N=96)</t>
  </si>
  <si>
    <t>Dunes et pannes dunaires (N=29)</t>
  </si>
  <si>
    <t>Eaux libres stagnantes douces (lacs, étangs, mares) (N=91)</t>
  </si>
  <si>
    <t>%</t>
  </si>
  <si>
    <t>Végétations halophiles inondables (N=28)</t>
  </si>
  <si>
    <t>zoneshumides1_3.xls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</si>
</sst>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\ _€_-;\-* #,##0\ _€_-;_-* &quot;-&quot;??\ _€_-;_-@_-"/>
    <numFmt numFmtId="181" formatCode="&quot;Vrai&quot;;&quot;Vrai&quot;;&quot;Faux&quot;"/>
    <numFmt numFmtId="182" formatCode="&quot;Actif&quot;;&quot;Actif&quot;;&quot;Inactif&quot;"/>
    <numFmt numFmtId="183" formatCode="0.0%"/>
  </numFmts>
  <fonts count="9">
    <font>
      <sz val="10"/>
      <name val="Arial"/>
      <family val="0"/>
    </font>
    <font>
      <sz val="8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6"/>
      <name val="Arial"/>
      <family val="0"/>
    </font>
    <font>
      <sz val="12"/>
      <name val="Arial"/>
      <family val="0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180" fontId="4" fillId="0" borderId="0" xfId="15" applyNumberFormat="1" applyFont="1" applyAlignment="1">
      <alignment/>
    </xf>
    <xf numFmtId="8" fontId="0" fillId="0" borderId="3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8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80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L’évolution de l’état de conservation des milieux entre 2000 et 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123"/>
          <c:w val="0.94875"/>
          <c:h val="0.765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Données!$C$29</c:f>
              <c:strCache>
                <c:ptCount val="1"/>
                <c:pt idx="0">
                  <c:v>Dégradation forte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Données!$B$30:$B$45</c:f>
              <c:strCache>
                <c:ptCount val="16"/>
                <c:pt idx="0">
                  <c:v>Slikkes (N=26)</c:v>
                </c:pt>
                <c:pt idx="1">
                  <c:v>Eaux libres courantes salées (N=15)</c:v>
                </c:pt>
                <c:pt idx="2">
                  <c:v>Ripisylves (N=84)</c:v>
                </c:pt>
                <c:pt idx="3">
                  <c:v>Eaux libres stagnantes salées (N=22)</c:v>
                </c:pt>
                <c:pt idx="4">
                  <c:v>Végétations halophiles inondables (N=28)</c:v>
                </c:pt>
                <c:pt idx="5">
                  <c:v>Eaux libres courantes douces (N=90)</c:v>
                </c:pt>
                <c:pt idx="6">
                  <c:v>Mangroves (N=7)</c:v>
                </c:pt>
                <c:pt idx="7">
                  <c:v>Eaux libres stagnantes douces (lacs, étangs, mares) (N=91)</c:v>
                </c:pt>
                <c:pt idx="8">
                  <c:v>Vasières, grèves peu ou pas végétalisées (N=56)</c:v>
                </c:pt>
                <c:pt idx="9">
                  <c:v>Tourbières (N=29)</c:v>
                </c:pt>
                <c:pt idx="10">
                  <c:v>Landes humides (N=23)</c:v>
                </c:pt>
                <c:pt idx="11">
                  <c:v>Milieux palustres d'eau saumâtre (N=22)</c:v>
                </c:pt>
                <c:pt idx="12">
                  <c:v>Milieux palustres d'eau douce (N=68)</c:v>
                </c:pt>
                <c:pt idx="13">
                  <c:v>Annexes alluviales (N=54)</c:v>
                </c:pt>
                <c:pt idx="14">
                  <c:v>Prairies humides (N=96)</c:v>
                </c:pt>
                <c:pt idx="15">
                  <c:v>Dunes et pannes dunaires (N=29)</c:v>
                </c:pt>
              </c:strCache>
            </c:strRef>
          </c:cat>
          <c:val>
            <c:numRef>
              <c:f>Données!$C$30:$C$45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9.090909090909092</c:v>
                </c:pt>
                <c:pt idx="4">
                  <c:v>3.571428571428571</c:v>
                </c:pt>
                <c:pt idx="5">
                  <c:v>1.1111111111111112</c:v>
                </c:pt>
                <c:pt idx="6">
                  <c:v>0</c:v>
                </c:pt>
                <c:pt idx="7">
                  <c:v>5.4945054945054945</c:v>
                </c:pt>
                <c:pt idx="8">
                  <c:v>3.571428571428571</c:v>
                </c:pt>
                <c:pt idx="9">
                  <c:v>3.4482758620689653</c:v>
                </c:pt>
                <c:pt idx="10">
                  <c:v>4.3478260869565215</c:v>
                </c:pt>
                <c:pt idx="11">
                  <c:v>4.545454545454546</c:v>
                </c:pt>
                <c:pt idx="12">
                  <c:v>8.823529411764707</c:v>
                </c:pt>
                <c:pt idx="13">
                  <c:v>3.7037037037037033</c:v>
                </c:pt>
                <c:pt idx="14">
                  <c:v>3.125</c:v>
                </c:pt>
                <c:pt idx="15">
                  <c:v>10.344827586206897</c:v>
                </c:pt>
              </c:numCache>
            </c:numRef>
          </c:val>
        </c:ser>
        <c:ser>
          <c:idx val="1"/>
          <c:order val="1"/>
          <c:tx>
            <c:strRef>
              <c:f>Données!$D$29</c:f>
              <c:strCache>
                <c:ptCount val="1"/>
                <c:pt idx="0">
                  <c:v>Dégradation notable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Données!$B$30:$B$45</c:f>
              <c:strCache>
                <c:ptCount val="16"/>
                <c:pt idx="0">
                  <c:v>Slikkes (N=26)</c:v>
                </c:pt>
                <c:pt idx="1">
                  <c:v>Eaux libres courantes salées (N=15)</c:v>
                </c:pt>
                <c:pt idx="2">
                  <c:v>Ripisylves (N=84)</c:v>
                </c:pt>
                <c:pt idx="3">
                  <c:v>Eaux libres stagnantes salées (N=22)</c:v>
                </c:pt>
                <c:pt idx="4">
                  <c:v>Végétations halophiles inondables (N=28)</c:v>
                </c:pt>
                <c:pt idx="5">
                  <c:v>Eaux libres courantes douces (N=90)</c:v>
                </c:pt>
                <c:pt idx="6">
                  <c:v>Mangroves (N=7)</c:v>
                </c:pt>
                <c:pt idx="7">
                  <c:v>Eaux libres stagnantes douces (lacs, étangs, mares) (N=91)</c:v>
                </c:pt>
                <c:pt idx="8">
                  <c:v>Vasières, grèves peu ou pas végétalisées (N=56)</c:v>
                </c:pt>
                <c:pt idx="9">
                  <c:v>Tourbières (N=29)</c:v>
                </c:pt>
                <c:pt idx="10">
                  <c:v>Landes humides (N=23)</c:v>
                </c:pt>
                <c:pt idx="11">
                  <c:v>Milieux palustres d'eau saumâtre (N=22)</c:v>
                </c:pt>
                <c:pt idx="12">
                  <c:v>Milieux palustres d'eau douce (N=68)</c:v>
                </c:pt>
                <c:pt idx="13">
                  <c:v>Annexes alluviales (N=54)</c:v>
                </c:pt>
                <c:pt idx="14">
                  <c:v>Prairies humides (N=96)</c:v>
                </c:pt>
                <c:pt idx="15">
                  <c:v>Dunes et pannes dunaires (N=29)</c:v>
                </c:pt>
              </c:strCache>
            </c:strRef>
          </c:cat>
          <c:val>
            <c:numRef>
              <c:f>Données!$D$30:$D$45</c:f>
              <c:numCache>
                <c:ptCount val="16"/>
                <c:pt idx="0">
                  <c:v>15.384615384615385</c:v>
                </c:pt>
                <c:pt idx="1">
                  <c:v>20</c:v>
                </c:pt>
                <c:pt idx="2">
                  <c:v>21.428571428571427</c:v>
                </c:pt>
                <c:pt idx="3">
                  <c:v>13.636363636363635</c:v>
                </c:pt>
                <c:pt idx="4">
                  <c:v>21.428571428571427</c:v>
                </c:pt>
                <c:pt idx="5">
                  <c:v>24.444444444444443</c:v>
                </c:pt>
                <c:pt idx="6">
                  <c:v>28.57142857142857</c:v>
                </c:pt>
                <c:pt idx="7">
                  <c:v>27.472527472527474</c:v>
                </c:pt>
                <c:pt idx="8">
                  <c:v>33.92857142857143</c:v>
                </c:pt>
                <c:pt idx="9">
                  <c:v>34.48275862068966</c:v>
                </c:pt>
                <c:pt idx="10">
                  <c:v>34.78260869565217</c:v>
                </c:pt>
                <c:pt idx="11">
                  <c:v>36.36363636363637</c:v>
                </c:pt>
                <c:pt idx="12">
                  <c:v>36.76470588235294</c:v>
                </c:pt>
                <c:pt idx="13">
                  <c:v>44.44444444444444</c:v>
                </c:pt>
                <c:pt idx="14">
                  <c:v>48.95833333333333</c:v>
                </c:pt>
                <c:pt idx="15">
                  <c:v>44.827586206896555</c:v>
                </c:pt>
              </c:numCache>
            </c:numRef>
          </c:val>
        </c:ser>
        <c:ser>
          <c:idx val="2"/>
          <c:order val="2"/>
          <c:tx>
            <c:strRef>
              <c:f>Données!$E$29</c:f>
              <c:strCache>
                <c:ptCount val="1"/>
                <c:pt idx="0">
                  <c:v>Stable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Données!$B$30:$B$45</c:f>
              <c:strCache>
                <c:ptCount val="16"/>
                <c:pt idx="0">
                  <c:v>Slikkes (N=26)</c:v>
                </c:pt>
                <c:pt idx="1">
                  <c:v>Eaux libres courantes salées (N=15)</c:v>
                </c:pt>
                <c:pt idx="2">
                  <c:v>Ripisylves (N=84)</c:v>
                </c:pt>
                <c:pt idx="3">
                  <c:v>Eaux libres stagnantes salées (N=22)</c:v>
                </c:pt>
                <c:pt idx="4">
                  <c:v>Végétations halophiles inondables (N=28)</c:v>
                </c:pt>
                <c:pt idx="5">
                  <c:v>Eaux libres courantes douces (N=90)</c:v>
                </c:pt>
                <c:pt idx="6">
                  <c:v>Mangroves (N=7)</c:v>
                </c:pt>
                <c:pt idx="7">
                  <c:v>Eaux libres stagnantes douces (lacs, étangs, mares) (N=91)</c:v>
                </c:pt>
                <c:pt idx="8">
                  <c:v>Vasières, grèves peu ou pas végétalisées (N=56)</c:v>
                </c:pt>
                <c:pt idx="9">
                  <c:v>Tourbières (N=29)</c:v>
                </c:pt>
                <c:pt idx="10">
                  <c:v>Landes humides (N=23)</c:v>
                </c:pt>
                <c:pt idx="11">
                  <c:v>Milieux palustres d'eau saumâtre (N=22)</c:v>
                </c:pt>
                <c:pt idx="12">
                  <c:v>Milieux palustres d'eau douce (N=68)</c:v>
                </c:pt>
                <c:pt idx="13">
                  <c:v>Annexes alluviales (N=54)</c:v>
                </c:pt>
                <c:pt idx="14">
                  <c:v>Prairies humides (N=96)</c:v>
                </c:pt>
                <c:pt idx="15">
                  <c:v>Dunes et pannes dunaires (N=29)</c:v>
                </c:pt>
              </c:strCache>
            </c:strRef>
          </c:cat>
          <c:val>
            <c:numRef>
              <c:f>Données!$E$30:$E$45</c:f>
              <c:numCache>
                <c:ptCount val="16"/>
                <c:pt idx="0">
                  <c:v>80.76923076923077</c:v>
                </c:pt>
                <c:pt idx="1">
                  <c:v>80</c:v>
                </c:pt>
                <c:pt idx="2">
                  <c:v>66.66666666666666</c:v>
                </c:pt>
                <c:pt idx="3">
                  <c:v>63.63636363636363</c:v>
                </c:pt>
                <c:pt idx="4">
                  <c:v>71.42857142857143</c:v>
                </c:pt>
                <c:pt idx="5">
                  <c:v>62.22222222222222</c:v>
                </c:pt>
                <c:pt idx="6">
                  <c:v>42.857142857142854</c:v>
                </c:pt>
                <c:pt idx="7">
                  <c:v>54.94505494505495</c:v>
                </c:pt>
                <c:pt idx="8">
                  <c:v>60.71428571428571</c:v>
                </c:pt>
                <c:pt idx="9">
                  <c:v>48.275862068965516</c:v>
                </c:pt>
                <c:pt idx="10">
                  <c:v>43.47826086956522</c:v>
                </c:pt>
                <c:pt idx="11">
                  <c:v>54.54545454545454</c:v>
                </c:pt>
                <c:pt idx="12">
                  <c:v>44.11764705882353</c:v>
                </c:pt>
                <c:pt idx="13">
                  <c:v>27.77777777777778</c:v>
                </c:pt>
                <c:pt idx="14">
                  <c:v>36.45833333333333</c:v>
                </c:pt>
                <c:pt idx="15">
                  <c:v>20.689655172413794</c:v>
                </c:pt>
              </c:numCache>
            </c:numRef>
          </c:val>
        </c:ser>
        <c:ser>
          <c:idx val="3"/>
          <c:order val="3"/>
          <c:tx>
            <c:strRef>
              <c:f>Données!$F$29</c:f>
              <c:strCache>
                <c:ptCount val="1"/>
                <c:pt idx="0">
                  <c:v>Restauration notable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Données!$B$30:$B$45</c:f>
              <c:strCache>
                <c:ptCount val="16"/>
                <c:pt idx="0">
                  <c:v>Slikkes (N=26)</c:v>
                </c:pt>
                <c:pt idx="1">
                  <c:v>Eaux libres courantes salées (N=15)</c:v>
                </c:pt>
                <c:pt idx="2">
                  <c:v>Ripisylves (N=84)</c:v>
                </c:pt>
                <c:pt idx="3">
                  <c:v>Eaux libres stagnantes salées (N=22)</c:v>
                </c:pt>
                <c:pt idx="4">
                  <c:v>Végétations halophiles inondables (N=28)</c:v>
                </c:pt>
                <c:pt idx="5">
                  <c:v>Eaux libres courantes douces (N=90)</c:v>
                </c:pt>
                <c:pt idx="6">
                  <c:v>Mangroves (N=7)</c:v>
                </c:pt>
                <c:pt idx="7">
                  <c:v>Eaux libres stagnantes douces (lacs, étangs, mares) (N=91)</c:v>
                </c:pt>
                <c:pt idx="8">
                  <c:v>Vasières, grèves peu ou pas végétalisées (N=56)</c:v>
                </c:pt>
                <c:pt idx="9">
                  <c:v>Tourbières (N=29)</c:v>
                </c:pt>
                <c:pt idx="10">
                  <c:v>Landes humides (N=23)</c:v>
                </c:pt>
                <c:pt idx="11">
                  <c:v>Milieux palustres d'eau saumâtre (N=22)</c:v>
                </c:pt>
                <c:pt idx="12">
                  <c:v>Milieux palustres d'eau douce (N=68)</c:v>
                </c:pt>
                <c:pt idx="13">
                  <c:v>Annexes alluviales (N=54)</c:v>
                </c:pt>
                <c:pt idx="14">
                  <c:v>Prairies humides (N=96)</c:v>
                </c:pt>
                <c:pt idx="15">
                  <c:v>Dunes et pannes dunaires (N=29)</c:v>
                </c:pt>
              </c:strCache>
            </c:strRef>
          </c:cat>
          <c:val>
            <c:numRef>
              <c:f>Données!$F$30:$F$45</c:f>
              <c:numCache>
                <c:ptCount val="16"/>
                <c:pt idx="0">
                  <c:v>3.8461538461538463</c:v>
                </c:pt>
                <c:pt idx="1">
                  <c:v>0</c:v>
                </c:pt>
                <c:pt idx="2">
                  <c:v>9.523809523809524</c:v>
                </c:pt>
                <c:pt idx="3">
                  <c:v>13.636363636363635</c:v>
                </c:pt>
                <c:pt idx="4">
                  <c:v>3.571428571428571</c:v>
                </c:pt>
                <c:pt idx="5">
                  <c:v>12.222222222222221</c:v>
                </c:pt>
                <c:pt idx="6">
                  <c:v>28.57142857142857</c:v>
                </c:pt>
                <c:pt idx="7">
                  <c:v>12.087912087912088</c:v>
                </c:pt>
                <c:pt idx="8">
                  <c:v>1.7857142857142856</c:v>
                </c:pt>
                <c:pt idx="9">
                  <c:v>10.344827586206897</c:v>
                </c:pt>
                <c:pt idx="10">
                  <c:v>13.043478260869565</c:v>
                </c:pt>
                <c:pt idx="11">
                  <c:v>4.545454545454546</c:v>
                </c:pt>
                <c:pt idx="12">
                  <c:v>10.294117647058822</c:v>
                </c:pt>
                <c:pt idx="13">
                  <c:v>24.074074074074073</c:v>
                </c:pt>
                <c:pt idx="14">
                  <c:v>11.458333333333332</c:v>
                </c:pt>
                <c:pt idx="15">
                  <c:v>20.689655172413794</c:v>
                </c:pt>
              </c:numCache>
            </c:numRef>
          </c:val>
        </c:ser>
        <c:ser>
          <c:idx val="4"/>
          <c:order val="4"/>
          <c:tx>
            <c:strRef>
              <c:f>Données!$G$29</c:f>
              <c:strCache>
                <c:ptCount val="1"/>
                <c:pt idx="0">
                  <c:v>Restauration forte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Données!$B$30:$B$45</c:f>
              <c:strCache>
                <c:ptCount val="16"/>
                <c:pt idx="0">
                  <c:v>Slikkes (N=26)</c:v>
                </c:pt>
                <c:pt idx="1">
                  <c:v>Eaux libres courantes salées (N=15)</c:v>
                </c:pt>
                <c:pt idx="2">
                  <c:v>Ripisylves (N=84)</c:v>
                </c:pt>
                <c:pt idx="3">
                  <c:v>Eaux libres stagnantes salées (N=22)</c:v>
                </c:pt>
                <c:pt idx="4">
                  <c:v>Végétations halophiles inondables (N=28)</c:v>
                </c:pt>
                <c:pt idx="5">
                  <c:v>Eaux libres courantes douces (N=90)</c:v>
                </c:pt>
                <c:pt idx="6">
                  <c:v>Mangroves (N=7)</c:v>
                </c:pt>
                <c:pt idx="7">
                  <c:v>Eaux libres stagnantes douces (lacs, étangs, mares) (N=91)</c:v>
                </c:pt>
                <c:pt idx="8">
                  <c:v>Vasières, grèves peu ou pas végétalisées (N=56)</c:v>
                </c:pt>
                <c:pt idx="9">
                  <c:v>Tourbières (N=29)</c:v>
                </c:pt>
                <c:pt idx="10">
                  <c:v>Landes humides (N=23)</c:v>
                </c:pt>
                <c:pt idx="11">
                  <c:v>Milieux palustres d'eau saumâtre (N=22)</c:v>
                </c:pt>
                <c:pt idx="12">
                  <c:v>Milieux palustres d'eau douce (N=68)</c:v>
                </c:pt>
                <c:pt idx="13">
                  <c:v>Annexes alluviales (N=54)</c:v>
                </c:pt>
                <c:pt idx="14">
                  <c:v>Prairies humides (N=96)</c:v>
                </c:pt>
                <c:pt idx="15">
                  <c:v>Dunes et pannes dunaires (N=29)</c:v>
                </c:pt>
              </c:strCache>
            </c:strRef>
          </c:cat>
          <c:val>
            <c:numRef>
              <c:f>Données!$G$30:$G$45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2.380952380952381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3.4482758620689653</c:v>
                </c:pt>
                <c:pt idx="10">
                  <c:v>4.3478260869565215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3.4482758620689653</c:v>
                </c:pt>
              </c:numCache>
            </c:numRef>
          </c:val>
        </c:ser>
        <c:overlap val="100"/>
        <c:axId val="1497540"/>
        <c:axId val="13477861"/>
      </c:barChart>
      <c:catAx>
        <c:axId val="14975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N=nombre de sites où le milieu a été identifié</a:t>
                </a:r>
              </a:p>
            </c:rich>
          </c:tx>
          <c:layout>
            <c:manualLayout>
              <c:xMode val="factor"/>
              <c:yMode val="factor"/>
              <c:x val="-0.005"/>
              <c:y val="0.06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3477861"/>
        <c:crosses val="autoZero"/>
        <c:auto val="1"/>
        <c:lblOffset val="100"/>
        <c:noMultiLvlLbl val="0"/>
      </c:catAx>
      <c:valAx>
        <c:axId val="13477861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7540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3215"/>
          <c:y val="0.9595"/>
          <c:w val="0.639"/>
          <c:h val="0.03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0.963</cdr:y>
    </cdr:from>
    <cdr:to>
      <cdr:x>0.32825</cdr:x>
      <cdr:y>0.991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5295900"/>
          <a:ext cx="28194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Evolution de l'état de conservation des milieux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0.05775</cdr:x>
      <cdr:y>0.099</cdr:y>
    </cdr:from>
    <cdr:to>
      <cdr:x>0.068</cdr:x>
      <cdr:y>0.1405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542925"/>
          <a:ext cx="952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123825</xdr:rowOff>
    </xdr:from>
    <xdr:to>
      <xdr:col>13</xdr:col>
      <xdr:colOff>371475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009650" y="285750"/>
        <a:ext cx="926782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84"/>
  <sheetViews>
    <sheetView workbookViewId="0" topLeftCell="A1">
      <selection activeCell="B62" sqref="B62"/>
    </sheetView>
  </sheetViews>
  <sheetFormatPr defaultColWidth="11.421875" defaultRowHeight="12.75"/>
  <cols>
    <col min="2" max="2" width="42.28125" style="0" customWidth="1"/>
    <col min="9" max="9" width="16.7109375" style="0" customWidth="1"/>
    <col min="10" max="10" width="17.28125" style="0" customWidth="1"/>
    <col min="12" max="12" width="19.00390625" style="0" customWidth="1"/>
  </cols>
  <sheetData>
    <row r="3" spans="2:14" ht="14.25">
      <c r="B3" s="1" t="s">
        <v>0</v>
      </c>
      <c r="C3" s="2"/>
      <c r="D3" s="2"/>
      <c r="E3" s="2"/>
      <c r="F3" s="2"/>
      <c r="G3" s="2"/>
      <c r="H3" s="2"/>
      <c r="I3" s="2"/>
      <c r="J3" s="2" t="s">
        <v>25</v>
      </c>
      <c r="K3" s="2"/>
      <c r="L3" s="2"/>
      <c r="M3" s="2"/>
      <c r="N3" s="2"/>
    </row>
    <row r="4" spans="2:14" ht="15">
      <c r="B4" s="2"/>
      <c r="C4" s="3">
        <v>1</v>
      </c>
      <c r="D4" s="4">
        <v>2</v>
      </c>
      <c r="E4" s="4">
        <v>3</v>
      </c>
      <c r="F4" s="4">
        <v>4</v>
      </c>
      <c r="G4" s="4">
        <v>5</v>
      </c>
      <c r="H4" s="2"/>
      <c r="I4" s="2" t="s">
        <v>1</v>
      </c>
      <c r="J4" s="2" t="s">
        <v>2</v>
      </c>
      <c r="K4" s="2" t="s">
        <v>3</v>
      </c>
      <c r="L4" s="2" t="s">
        <v>4</v>
      </c>
      <c r="M4" s="2" t="s">
        <v>5</v>
      </c>
      <c r="N4" s="2"/>
    </row>
    <row r="5" spans="2:14" ht="14.25">
      <c r="B5" s="5" t="s">
        <v>6</v>
      </c>
      <c r="C5" s="6">
        <v>0</v>
      </c>
      <c r="D5" s="7">
        <v>4</v>
      </c>
      <c r="E5" s="7">
        <v>21</v>
      </c>
      <c r="F5" s="7">
        <v>4</v>
      </c>
      <c r="G5" s="7">
        <v>0</v>
      </c>
      <c r="H5" s="2">
        <f aca="true" t="shared" si="0" ref="H5:H22">SUM(C5:G5)</f>
        <v>29</v>
      </c>
      <c r="I5" s="8">
        <f>C5/29*100</f>
        <v>0</v>
      </c>
      <c r="J5" s="8">
        <f>D5/29*100</f>
        <v>13.793103448275861</v>
      </c>
      <c r="K5" s="8">
        <f>E5/29*100</f>
        <v>72.41379310344827</v>
      </c>
      <c r="L5" s="8">
        <f>F5/29*100</f>
        <v>13.793103448275861</v>
      </c>
      <c r="M5" s="8">
        <f>G5/29*100</f>
        <v>0</v>
      </c>
      <c r="N5" s="8">
        <f aca="true" t="shared" si="1" ref="N5:N22">I5+J5</f>
        <v>13.793103448275861</v>
      </c>
    </row>
    <row r="6" spans="2:14" ht="14.25">
      <c r="B6" s="9" t="s">
        <v>7</v>
      </c>
      <c r="C6" s="6">
        <v>0</v>
      </c>
      <c r="D6" s="7">
        <v>4</v>
      </c>
      <c r="E6" s="7">
        <v>21</v>
      </c>
      <c r="F6" s="7">
        <v>1</v>
      </c>
      <c r="G6" s="7">
        <v>0</v>
      </c>
      <c r="H6" s="2">
        <f t="shared" si="0"/>
        <v>26</v>
      </c>
      <c r="I6" s="8">
        <f>C6/26*100</f>
        <v>0</v>
      </c>
      <c r="J6" s="8">
        <f>D6/26*100</f>
        <v>15.384615384615385</v>
      </c>
      <c r="K6" s="8">
        <f>E6/26*100</f>
        <v>80.76923076923077</v>
      </c>
      <c r="L6" s="8">
        <f>F6/26*100</f>
        <v>3.8461538461538463</v>
      </c>
      <c r="M6" s="8">
        <f>G6/26*100</f>
        <v>0</v>
      </c>
      <c r="N6" s="8">
        <f t="shared" si="1"/>
        <v>15.384615384615385</v>
      </c>
    </row>
    <row r="7" spans="2:14" ht="14.25">
      <c r="B7" s="5" t="s">
        <v>8</v>
      </c>
      <c r="C7" s="6">
        <v>0</v>
      </c>
      <c r="D7" s="7">
        <v>9</v>
      </c>
      <c r="E7" s="7">
        <v>42</v>
      </c>
      <c r="F7" s="7">
        <v>2</v>
      </c>
      <c r="G7" s="7">
        <v>0</v>
      </c>
      <c r="H7" s="2">
        <f t="shared" si="0"/>
        <v>53</v>
      </c>
      <c r="I7" s="8">
        <f>C7/53*100</f>
        <v>0</v>
      </c>
      <c r="J7" s="8">
        <f>D7/53*100</f>
        <v>16.9811320754717</v>
      </c>
      <c r="K7" s="8">
        <f>E7/53*100</f>
        <v>79.24528301886792</v>
      </c>
      <c r="L7" s="8">
        <f>F7/53*100</f>
        <v>3.7735849056603774</v>
      </c>
      <c r="M7" s="8">
        <f>G7/53*100</f>
        <v>0</v>
      </c>
      <c r="N7" s="8">
        <f t="shared" si="1"/>
        <v>16.9811320754717</v>
      </c>
    </row>
    <row r="8" spans="2:14" ht="14.25">
      <c r="B8" s="5" t="s">
        <v>9</v>
      </c>
      <c r="C8" s="6">
        <v>0</v>
      </c>
      <c r="D8" s="7">
        <v>3</v>
      </c>
      <c r="E8" s="7">
        <v>12</v>
      </c>
      <c r="F8" s="7">
        <v>0</v>
      </c>
      <c r="G8" s="7">
        <v>0</v>
      </c>
      <c r="H8" s="2">
        <f t="shared" si="0"/>
        <v>15</v>
      </c>
      <c r="I8" s="8">
        <f>C8/15*100</f>
        <v>0</v>
      </c>
      <c r="J8" s="8">
        <f>D8/15*100</f>
        <v>20</v>
      </c>
      <c r="K8" s="8">
        <f>E8/15*100</f>
        <v>80</v>
      </c>
      <c r="L8" s="8">
        <f>F8/15*100</f>
        <v>0</v>
      </c>
      <c r="M8" s="8">
        <f>G8/15*100</f>
        <v>0</v>
      </c>
      <c r="N8" s="8">
        <f t="shared" si="1"/>
        <v>20</v>
      </c>
    </row>
    <row r="9" spans="2:14" ht="14.25">
      <c r="B9" s="5" t="s">
        <v>10</v>
      </c>
      <c r="C9" s="6">
        <v>0</v>
      </c>
      <c r="D9" s="7">
        <v>18</v>
      </c>
      <c r="E9" s="7">
        <v>56</v>
      </c>
      <c r="F9" s="7">
        <v>8</v>
      </c>
      <c r="G9" s="7">
        <v>2</v>
      </c>
      <c r="H9" s="2">
        <f t="shared" si="0"/>
        <v>84</v>
      </c>
      <c r="I9" s="8">
        <f>C9/84*100</f>
        <v>0</v>
      </c>
      <c r="J9" s="8">
        <f>D9/84*100</f>
        <v>21.428571428571427</v>
      </c>
      <c r="K9" s="8">
        <f>E9/84*100</f>
        <v>66.66666666666666</v>
      </c>
      <c r="L9" s="8">
        <f>F9/84*100</f>
        <v>9.523809523809524</v>
      </c>
      <c r="M9" s="8">
        <f>G9/84*100</f>
        <v>2.380952380952381</v>
      </c>
      <c r="N9" s="8">
        <f t="shared" si="1"/>
        <v>21.428571428571427</v>
      </c>
    </row>
    <row r="10" spans="2:14" ht="14.25">
      <c r="B10" s="5" t="s">
        <v>11</v>
      </c>
      <c r="C10" s="6">
        <v>2</v>
      </c>
      <c r="D10" s="7">
        <v>3</v>
      </c>
      <c r="E10" s="7">
        <v>14</v>
      </c>
      <c r="F10" s="7">
        <v>3</v>
      </c>
      <c r="G10" s="7">
        <v>0</v>
      </c>
      <c r="H10" s="2">
        <f t="shared" si="0"/>
        <v>22</v>
      </c>
      <c r="I10" s="8">
        <f>C10/22*100</f>
        <v>9.090909090909092</v>
      </c>
      <c r="J10" s="8">
        <f>D10/22*100</f>
        <v>13.636363636363635</v>
      </c>
      <c r="K10" s="8">
        <f>E10/22*100</f>
        <v>63.63636363636363</v>
      </c>
      <c r="L10" s="8">
        <f>F10/22*100</f>
        <v>13.636363636363635</v>
      </c>
      <c r="M10" s="8">
        <f>G10/22*100</f>
        <v>0</v>
      </c>
      <c r="N10" s="8">
        <f t="shared" si="1"/>
        <v>22.727272727272727</v>
      </c>
    </row>
    <row r="11" spans="2:14" ht="14.25">
      <c r="B11" s="9" t="s">
        <v>12</v>
      </c>
      <c r="C11" s="6">
        <v>1</v>
      </c>
      <c r="D11" s="7">
        <v>6</v>
      </c>
      <c r="E11" s="7">
        <v>20</v>
      </c>
      <c r="F11" s="7">
        <v>1</v>
      </c>
      <c r="G11" s="7">
        <v>0</v>
      </c>
      <c r="H11" s="2">
        <f t="shared" si="0"/>
        <v>28</v>
      </c>
      <c r="I11" s="8">
        <f>C11/28*100</f>
        <v>3.571428571428571</v>
      </c>
      <c r="J11" s="8">
        <f>D11/28*100</f>
        <v>21.428571428571427</v>
      </c>
      <c r="K11" s="8">
        <f>E11/28*100</f>
        <v>71.42857142857143</v>
      </c>
      <c r="L11" s="8">
        <f>F11/28*100</f>
        <v>3.571428571428571</v>
      </c>
      <c r="M11" s="8">
        <f>G11/28*100</f>
        <v>0</v>
      </c>
      <c r="N11" s="8">
        <f t="shared" si="1"/>
        <v>25</v>
      </c>
    </row>
    <row r="12" spans="2:14" ht="14.25">
      <c r="B12" s="5" t="s">
        <v>13</v>
      </c>
      <c r="C12" s="6">
        <v>1</v>
      </c>
      <c r="D12" s="7">
        <v>22</v>
      </c>
      <c r="E12" s="7">
        <v>56</v>
      </c>
      <c r="F12" s="7">
        <v>11</v>
      </c>
      <c r="G12" s="7">
        <v>0</v>
      </c>
      <c r="H12" s="2">
        <f t="shared" si="0"/>
        <v>90</v>
      </c>
      <c r="I12" s="8">
        <f>C12/90*100</f>
        <v>1.1111111111111112</v>
      </c>
      <c r="J12" s="8">
        <f>D12/90*100</f>
        <v>24.444444444444443</v>
      </c>
      <c r="K12" s="8">
        <f>E12/90*100</f>
        <v>62.22222222222222</v>
      </c>
      <c r="L12" s="8">
        <f>F12/90*100</f>
        <v>12.222222222222221</v>
      </c>
      <c r="M12" s="8">
        <f>G12/90*100</f>
        <v>0</v>
      </c>
      <c r="N12" s="8">
        <f t="shared" si="1"/>
        <v>25.555555555555554</v>
      </c>
    </row>
    <row r="13" spans="2:14" ht="14.25">
      <c r="B13" s="5" t="s">
        <v>14</v>
      </c>
      <c r="C13" s="6">
        <v>0</v>
      </c>
      <c r="D13" s="7">
        <v>2</v>
      </c>
      <c r="E13" s="7">
        <v>3</v>
      </c>
      <c r="F13" s="7">
        <v>2</v>
      </c>
      <c r="G13" s="7">
        <v>0</v>
      </c>
      <c r="H13" s="2">
        <f t="shared" si="0"/>
        <v>7</v>
      </c>
      <c r="I13" s="8">
        <f>C13/7*100</f>
        <v>0</v>
      </c>
      <c r="J13" s="8">
        <f>D13/7*100</f>
        <v>28.57142857142857</v>
      </c>
      <c r="K13" s="8">
        <f>E13/7*100</f>
        <v>42.857142857142854</v>
      </c>
      <c r="L13" s="8">
        <f>F13/7*100</f>
        <v>28.57142857142857</v>
      </c>
      <c r="M13" s="8">
        <f>G13/7*100</f>
        <v>0</v>
      </c>
      <c r="N13" s="8">
        <f t="shared" si="1"/>
        <v>28.57142857142857</v>
      </c>
    </row>
    <row r="14" spans="2:14" ht="14.25">
      <c r="B14" s="10" t="s">
        <v>15</v>
      </c>
      <c r="C14" s="6">
        <v>5</v>
      </c>
      <c r="D14" s="7">
        <v>25</v>
      </c>
      <c r="E14" s="7">
        <v>50</v>
      </c>
      <c r="F14" s="7">
        <v>11</v>
      </c>
      <c r="G14" s="7">
        <v>0</v>
      </c>
      <c r="H14" s="2">
        <f t="shared" si="0"/>
        <v>91</v>
      </c>
      <c r="I14" s="8">
        <f>C14/91*100</f>
        <v>5.4945054945054945</v>
      </c>
      <c r="J14" s="8">
        <f>D14/91*100</f>
        <v>27.472527472527474</v>
      </c>
      <c r="K14" s="8">
        <f>E14/91*100</f>
        <v>54.94505494505495</v>
      </c>
      <c r="L14" s="8">
        <f>F14/91*100</f>
        <v>12.087912087912088</v>
      </c>
      <c r="M14" s="8">
        <f>G14/91*100</f>
        <v>0</v>
      </c>
      <c r="N14" s="8">
        <f t="shared" si="1"/>
        <v>32.96703296703297</v>
      </c>
    </row>
    <row r="15" spans="2:14" ht="14.25">
      <c r="B15" s="11" t="s">
        <v>16</v>
      </c>
      <c r="C15" s="12">
        <v>2</v>
      </c>
      <c r="D15" s="13">
        <v>19</v>
      </c>
      <c r="E15" s="13">
        <v>34</v>
      </c>
      <c r="F15" s="13">
        <v>1</v>
      </c>
      <c r="G15" s="13">
        <v>0</v>
      </c>
      <c r="H15" s="2">
        <f t="shared" si="0"/>
        <v>56</v>
      </c>
      <c r="I15" s="8">
        <f>C15/56*100</f>
        <v>3.571428571428571</v>
      </c>
      <c r="J15" s="8">
        <f>D15/56*100</f>
        <v>33.92857142857143</v>
      </c>
      <c r="K15" s="8">
        <f>E15/56*100</f>
        <v>60.71428571428571</v>
      </c>
      <c r="L15" s="8">
        <f>F15/56*100</f>
        <v>1.7857142857142856</v>
      </c>
      <c r="M15" s="8">
        <f>G15/56*100</f>
        <v>0</v>
      </c>
      <c r="N15" s="8">
        <f t="shared" si="1"/>
        <v>37.5</v>
      </c>
    </row>
    <row r="16" spans="2:14" ht="14.25">
      <c r="B16" s="5" t="s">
        <v>17</v>
      </c>
      <c r="C16" s="6">
        <v>1</v>
      </c>
      <c r="D16" s="7">
        <v>10</v>
      </c>
      <c r="E16" s="7">
        <v>14</v>
      </c>
      <c r="F16" s="7">
        <v>3</v>
      </c>
      <c r="G16" s="7">
        <v>1</v>
      </c>
      <c r="H16" s="2">
        <f t="shared" si="0"/>
        <v>29</v>
      </c>
      <c r="I16" s="8">
        <f>C16/29*100</f>
        <v>3.4482758620689653</v>
      </c>
      <c r="J16" s="8">
        <f>D16/29*100</f>
        <v>34.48275862068966</v>
      </c>
      <c r="K16" s="8">
        <f>E16/29*100</f>
        <v>48.275862068965516</v>
      </c>
      <c r="L16" s="8">
        <f>F16/29*100</f>
        <v>10.344827586206897</v>
      </c>
      <c r="M16" s="8">
        <f>G16/29*100</f>
        <v>3.4482758620689653</v>
      </c>
      <c r="N16" s="8">
        <f t="shared" si="1"/>
        <v>37.931034482758626</v>
      </c>
    </row>
    <row r="17" spans="2:14" ht="14.25">
      <c r="B17" s="5" t="s">
        <v>18</v>
      </c>
      <c r="C17" s="6">
        <v>1</v>
      </c>
      <c r="D17" s="7">
        <v>8</v>
      </c>
      <c r="E17" s="7">
        <v>10</v>
      </c>
      <c r="F17" s="7">
        <v>3</v>
      </c>
      <c r="G17" s="7">
        <v>1</v>
      </c>
      <c r="H17" s="2">
        <f t="shared" si="0"/>
        <v>23</v>
      </c>
      <c r="I17" s="8">
        <f>C17/23*100</f>
        <v>4.3478260869565215</v>
      </c>
      <c r="J17" s="8">
        <f>D17/23*100</f>
        <v>34.78260869565217</v>
      </c>
      <c r="K17" s="8">
        <f>E17/23*100</f>
        <v>43.47826086956522</v>
      </c>
      <c r="L17" s="8">
        <f>F17/23*100</f>
        <v>13.043478260869565</v>
      </c>
      <c r="M17" s="8">
        <f>G17/23*100</f>
        <v>4.3478260869565215</v>
      </c>
      <c r="N17" s="8">
        <f t="shared" si="1"/>
        <v>39.130434782608695</v>
      </c>
    </row>
    <row r="18" spans="2:14" ht="14.25">
      <c r="B18" s="9" t="s">
        <v>19</v>
      </c>
      <c r="C18" s="6">
        <v>1</v>
      </c>
      <c r="D18" s="7">
        <v>8</v>
      </c>
      <c r="E18" s="7">
        <v>12</v>
      </c>
      <c r="F18" s="7">
        <v>1</v>
      </c>
      <c r="G18" s="7">
        <v>0</v>
      </c>
      <c r="H18" s="2">
        <f t="shared" si="0"/>
        <v>22</v>
      </c>
      <c r="I18" s="8">
        <f>C18/22*100</f>
        <v>4.545454545454546</v>
      </c>
      <c r="J18" s="8">
        <f>D18/22*100</f>
        <v>36.36363636363637</v>
      </c>
      <c r="K18" s="8">
        <f>E18/22*100</f>
        <v>54.54545454545454</v>
      </c>
      <c r="L18" s="8">
        <f>F18/22*100</f>
        <v>4.545454545454546</v>
      </c>
      <c r="M18" s="8">
        <f>G18/22*100</f>
        <v>0</v>
      </c>
      <c r="N18" s="8">
        <f t="shared" si="1"/>
        <v>40.909090909090914</v>
      </c>
    </row>
    <row r="19" spans="2:14" ht="14.25">
      <c r="B19" s="5" t="s">
        <v>20</v>
      </c>
      <c r="C19" s="6">
        <v>6</v>
      </c>
      <c r="D19" s="7">
        <v>25</v>
      </c>
      <c r="E19" s="7">
        <v>30</v>
      </c>
      <c r="F19" s="7">
        <v>7</v>
      </c>
      <c r="G19" s="7">
        <v>0</v>
      </c>
      <c r="H19" s="2">
        <f t="shared" si="0"/>
        <v>68</v>
      </c>
      <c r="I19" s="8">
        <f>C19/68*100</f>
        <v>8.823529411764707</v>
      </c>
      <c r="J19" s="8">
        <f>D19/68*100</f>
        <v>36.76470588235294</v>
      </c>
      <c r="K19" s="8">
        <f>E19/68*100</f>
        <v>44.11764705882353</v>
      </c>
      <c r="L19" s="8">
        <f>F19/68*100</f>
        <v>10.294117647058822</v>
      </c>
      <c r="M19" s="8">
        <f>G19/68*100</f>
        <v>0</v>
      </c>
      <c r="N19" s="8">
        <f t="shared" si="1"/>
        <v>45.58823529411765</v>
      </c>
    </row>
    <row r="20" spans="2:14" ht="14.25">
      <c r="B20" s="5" t="s">
        <v>21</v>
      </c>
      <c r="C20" s="6">
        <v>2</v>
      </c>
      <c r="D20" s="7">
        <v>24</v>
      </c>
      <c r="E20" s="7">
        <v>15</v>
      </c>
      <c r="F20" s="7">
        <v>13</v>
      </c>
      <c r="G20" s="7">
        <v>0</v>
      </c>
      <c r="H20" s="2">
        <f t="shared" si="0"/>
        <v>54</v>
      </c>
      <c r="I20" s="8">
        <f>C20/54*100</f>
        <v>3.7037037037037033</v>
      </c>
      <c r="J20" s="8">
        <f>D20/54*100</f>
        <v>44.44444444444444</v>
      </c>
      <c r="K20" s="8">
        <f>E20/54*100</f>
        <v>27.77777777777778</v>
      </c>
      <c r="L20" s="8">
        <f>F20/54*100</f>
        <v>24.074074074074073</v>
      </c>
      <c r="M20" s="8">
        <f>G20/54*100</f>
        <v>0</v>
      </c>
      <c r="N20" s="8">
        <f t="shared" si="1"/>
        <v>48.148148148148145</v>
      </c>
    </row>
    <row r="21" spans="2:14" ht="14.25">
      <c r="B21" s="5" t="s">
        <v>22</v>
      </c>
      <c r="C21" s="6">
        <v>3</v>
      </c>
      <c r="D21" s="7">
        <v>47</v>
      </c>
      <c r="E21" s="7">
        <v>35</v>
      </c>
      <c r="F21" s="7">
        <v>11</v>
      </c>
      <c r="G21" s="7">
        <v>0</v>
      </c>
      <c r="H21" s="2">
        <f t="shared" si="0"/>
        <v>96</v>
      </c>
      <c r="I21" s="8">
        <f>C21/96*100</f>
        <v>3.125</v>
      </c>
      <c r="J21" s="8">
        <f>D21/96*100</f>
        <v>48.95833333333333</v>
      </c>
      <c r="K21" s="8">
        <f>E21/96*100</f>
        <v>36.45833333333333</v>
      </c>
      <c r="L21" s="8">
        <f>F21/96*100</f>
        <v>11.458333333333332</v>
      </c>
      <c r="M21" s="8">
        <f>G21/96*100</f>
        <v>0</v>
      </c>
      <c r="N21" s="8">
        <f t="shared" si="1"/>
        <v>52.08333333333333</v>
      </c>
    </row>
    <row r="22" spans="2:14" ht="14.25">
      <c r="B22" s="14" t="s">
        <v>23</v>
      </c>
      <c r="C22" s="12">
        <v>3</v>
      </c>
      <c r="D22" s="13">
        <v>13</v>
      </c>
      <c r="E22" s="13">
        <v>6</v>
      </c>
      <c r="F22" s="13">
        <v>6</v>
      </c>
      <c r="G22" s="13">
        <v>1</v>
      </c>
      <c r="H22" s="2">
        <f t="shared" si="0"/>
        <v>29</v>
      </c>
      <c r="I22" s="8">
        <f>C22/29*100</f>
        <v>10.344827586206897</v>
      </c>
      <c r="J22" s="8">
        <f>D22/29*100</f>
        <v>44.827586206896555</v>
      </c>
      <c r="K22" s="8">
        <f>E22/29*100</f>
        <v>20.689655172413794</v>
      </c>
      <c r="L22" s="8">
        <f>F22/29*100</f>
        <v>20.689655172413794</v>
      </c>
      <c r="M22" s="8">
        <f>G22/29*100</f>
        <v>3.4482758620689653</v>
      </c>
      <c r="N22" s="8">
        <f t="shared" si="1"/>
        <v>55.17241379310345</v>
      </c>
    </row>
    <row r="25" ht="12.75">
      <c r="B25" s="16"/>
    </row>
    <row r="26" spans="2:7" ht="12.75">
      <c r="B26" s="17"/>
      <c r="C26" s="15"/>
      <c r="D26" s="15"/>
      <c r="E26" s="15"/>
      <c r="F26" s="15"/>
      <c r="G26" s="15"/>
    </row>
    <row r="27" spans="2:7" ht="12.75">
      <c r="B27" s="16"/>
      <c r="C27" s="15"/>
      <c r="D27" s="15"/>
      <c r="E27" s="15"/>
      <c r="F27" s="15"/>
      <c r="G27" s="15"/>
    </row>
    <row r="28" spans="2:7" ht="12.75">
      <c r="B28" s="16"/>
      <c r="C28" s="15"/>
      <c r="D28" s="15"/>
      <c r="E28" s="15"/>
      <c r="F28" s="15"/>
      <c r="G28" s="15"/>
    </row>
    <row r="29" spans="2:7" ht="14.25">
      <c r="B29" s="1" t="s">
        <v>0</v>
      </c>
      <c r="C29" s="2" t="s">
        <v>1</v>
      </c>
      <c r="D29" s="2" t="s">
        <v>2</v>
      </c>
      <c r="E29" s="2" t="s">
        <v>3</v>
      </c>
      <c r="F29" s="2" t="s">
        <v>4</v>
      </c>
      <c r="G29" s="2" t="s">
        <v>5</v>
      </c>
    </row>
    <row r="30" spans="2:10" ht="14.25">
      <c r="B30" s="9" t="s">
        <v>7</v>
      </c>
      <c r="C30" s="8">
        <v>0</v>
      </c>
      <c r="D30" s="8">
        <v>15.384615384615385</v>
      </c>
      <c r="E30" s="8">
        <v>80.76923076923077</v>
      </c>
      <c r="F30" s="8">
        <v>3.8461538461538463</v>
      </c>
      <c r="G30" s="8">
        <v>0</v>
      </c>
      <c r="I30" s="19"/>
      <c r="J30" s="20"/>
    </row>
    <row r="31" spans="2:9" ht="14.25">
      <c r="B31" s="5" t="s">
        <v>9</v>
      </c>
      <c r="C31" s="8">
        <v>0</v>
      </c>
      <c r="D31" s="8">
        <v>20</v>
      </c>
      <c r="E31" s="8">
        <v>80</v>
      </c>
      <c r="F31" s="8">
        <v>0</v>
      </c>
      <c r="G31" s="8">
        <v>0</v>
      </c>
      <c r="I31" s="19"/>
    </row>
    <row r="32" spans="2:9" ht="14.25">
      <c r="B32" s="5" t="s">
        <v>10</v>
      </c>
      <c r="C32" s="8">
        <v>0</v>
      </c>
      <c r="D32" s="8">
        <v>21.428571428571427</v>
      </c>
      <c r="E32" s="8">
        <v>66.66666666666666</v>
      </c>
      <c r="F32" s="8">
        <v>9.523809523809524</v>
      </c>
      <c r="G32" s="8">
        <v>2.380952380952381</v>
      </c>
      <c r="I32" s="19"/>
    </row>
    <row r="33" spans="2:9" ht="14.25">
      <c r="B33" s="5" t="s">
        <v>11</v>
      </c>
      <c r="C33" s="8">
        <v>9.090909090909092</v>
      </c>
      <c r="D33" s="8">
        <v>13.636363636363635</v>
      </c>
      <c r="E33" s="8">
        <v>63.63636363636363</v>
      </c>
      <c r="F33" s="8">
        <v>13.636363636363635</v>
      </c>
      <c r="G33" s="8">
        <v>0</v>
      </c>
      <c r="I33" s="19"/>
    </row>
    <row r="34" spans="2:9" ht="14.25">
      <c r="B34" s="9" t="s">
        <v>26</v>
      </c>
      <c r="C34" s="8">
        <v>3.571428571428571</v>
      </c>
      <c r="D34" s="8">
        <v>21.428571428571427</v>
      </c>
      <c r="E34" s="8">
        <v>71.42857142857143</v>
      </c>
      <c r="F34" s="8">
        <v>3.571428571428571</v>
      </c>
      <c r="G34" s="8">
        <v>0</v>
      </c>
      <c r="I34" s="19"/>
    </row>
    <row r="35" spans="2:9" ht="14.25">
      <c r="B35" s="5" t="s">
        <v>13</v>
      </c>
      <c r="C35" s="8">
        <v>1.1111111111111112</v>
      </c>
      <c r="D35" s="8">
        <v>24.444444444444443</v>
      </c>
      <c r="E35" s="8">
        <v>62.22222222222222</v>
      </c>
      <c r="F35" s="8">
        <v>12.222222222222221</v>
      </c>
      <c r="G35" s="8">
        <v>0</v>
      </c>
      <c r="I35" s="19"/>
    </row>
    <row r="36" spans="2:9" ht="14.25">
      <c r="B36" s="5" t="s">
        <v>14</v>
      </c>
      <c r="C36" s="8">
        <v>0</v>
      </c>
      <c r="D36" s="8">
        <v>28.57142857142857</v>
      </c>
      <c r="E36" s="8">
        <v>42.857142857142854</v>
      </c>
      <c r="F36" s="8">
        <v>28.57142857142857</v>
      </c>
      <c r="G36" s="8">
        <v>0</v>
      </c>
      <c r="I36" s="19"/>
    </row>
    <row r="37" spans="2:9" ht="14.25">
      <c r="B37" s="10" t="s">
        <v>24</v>
      </c>
      <c r="C37" s="8">
        <v>5.4945054945054945</v>
      </c>
      <c r="D37" s="8">
        <v>27.472527472527474</v>
      </c>
      <c r="E37" s="8">
        <v>54.94505494505495</v>
      </c>
      <c r="F37" s="8">
        <v>12.087912087912088</v>
      </c>
      <c r="G37" s="8">
        <v>0</v>
      </c>
      <c r="I37" s="19"/>
    </row>
    <row r="38" spans="2:9" ht="14.25">
      <c r="B38" s="11" t="s">
        <v>16</v>
      </c>
      <c r="C38" s="8">
        <v>3.571428571428571</v>
      </c>
      <c r="D38" s="8">
        <v>33.92857142857143</v>
      </c>
      <c r="E38" s="8">
        <v>60.71428571428571</v>
      </c>
      <c r="F38" s="8">
        <v>1.7857142857142856</v>
      </c>
      <c r="G38" s="8">
        <v>0</v>
      </c>
      <c r="I38" s="19"/>
    </row>
    <row r="39" spans="2:9" ht="14.25">
      <c r="B39" s="5" t="s">
        <v>17</v>
      </c>
      <c r="C39" s="8">
        <v>3.4482758620689653</v>
      </c>
      <c r="D39" s="8">
        <v>34.48275862068966</v>
      </c>
      <c r="E39" s="8">
        <v>48.275862068965516</v>
      </c>
      <c r="F39" s="8">
        <v>10.344827586206897</v>
      </c>
      <c r="G39" s="8">
        <v>3.4482758620689653</v>
      </c>
      <c r="I39" s="19"/>
    </row>
    <row r="40" spans="2:9" ht="14.25">
      <c r="B40" s="5" t="s">
        <v>18</v>
      </c>
      <c r="C40" s="8">
        <v>4.3478260869565215</v>
      </c>
      <c r="D40" s="8">
        <v>34.78260869565217</v>
      </c>
      <c r="E40" s="8">
        <v>43.47826086956522</v>
      </c>
      <c r="F40" s="8">
        <v>13.043478260869565</v>
      </c>
      <c r="G40" s="8">
        <v>4.3478260869565215</v>
      </c>
      <c r="I40" s="19"/>
    </row>
    <row r="41" spans="2:9" ht="14.25">
      <c r="B41" s="9" t="s">
        <v>19</v>
      </c>
      <c r="C41" s="8">
        <v>4.545454545454546</v>
      </c>
      <c r="D41" s="8">
        <v>36.36363636363637</v>
      </c>
      <c r="E41" s="8">
        <v>54.54545454545454</v>
      </c>
      <c r="F41" s="8">
        <v>4.545454545454546</v>
      </c>
      <c r="G41" s="8">
        <v>0</v>
      </c>
      <c r="I41" s="19"/>
    </row>
    <row r="42" spans="2:9" ht="14.25">
      <c r="B42" s="5" t="s">
        <v>20</v>
      </c>
      <c r="C42" s="8">
        <v>8.823529411764707</v>
      </c>
      <c r="D42" s="8">
        <v>36.76470588235294</v>
      </c>
      <c r="E42" s="8">
        <v>44.11764705882353</v>
      </c>
      <c r="F42" s="8">
        <v>10.294117647058822</v>
      </c>
      <c r="G42" s="8">
        <v>0</v>
      </c>
      <c r="I42" s="19"/>
    </row>
    <row r="43" spans="2:9" ht="14.25">
      <c r="B43" s="5" t="s">
        <v>21</v>
      </c>
      <c r="C43" s="8">
        <v>3.7037037037037033</v>
      </c>
      <c r="D43" s="8">
        <v>44.44444444444444</v>
      </c>
      <c r="E43" s="8">
        <v>27.77777777777778</v>
      </c>
      <c r="F43" s="8">
        <v>24.074074074074073</v>
      </c>
      <c r="G43" s="8">
        <v>0</v>
      </c>
      <c r="I43" s="19"/>
    </row>
    <row r="44" spans="2:9" ht="14.25">
      <c r="B44" s="5" t="s">
        <v>22</v>
      </c>
      <c r="C44" s="8">
        <v>3.125</v>
      </c>
      <c r="D44" s="8">
        <v>48.95833333333333</v>
      </c>
      <c r="E44" s="8">
        <v>36.45833333333333</v>
      </c>
      <c r="F44" s="8">
        <v>11.458333333333332</v>
      </c>
      <c r="G44" s="8">
        <v>0</v>
      </c>
      <c r="I44" s="19"/>
    </row>
    <row r="45" spans="2:9" ht="14.25">
      <c r="B45" s="14" t="s">
        <v>23</v>
      </c>
      <c r="C45" s="8">
        <v>10.344827586206897</v>
      </c>
      <c r="D45" s="8">
        <v>44.827586206896555</v>
      </c>
      <c r="E45" s="8">
        <v>20.689655172413794</v>
      </c>
      <c r="F45" s="8">
        <v>20.689655172413794</v>
      </c>
      <c r="G45" s="8">
        <v>3.4482758620689653</v>
      </c>
      <c r="I45" s="19"/>
    </row>
    <row r="46" ht="12.75">
      <c r="B46" s="18"/>
    </row>
    <row r="47" ht="12.75">
      <c r="B47" s="18"/>
    </row>
    <row r="48" ht="12.75">
      <c r="B48" s="18"/>
    </row>
    <row r="49" ht="12.75">
      <c r="B49" s="18"/>
    </row>
    <row r="84" ht="12.75">
      <c r="B84" t="s">
        <v>27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>
      <selection activeCell="N4" sqref="N4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joel.chantrefoux</cp:lastModifiedBy>
  <dcterms:created xsi:type="dcterms:W3CDTF">1996-10-21T11:03:58Z</dcterms:created>
  <dcterms:modified xsi:type="dcterms:W3CDTF">2013-03-14T09:59:01Z</dcterms:modified>
  <cp:category/>
  <cp:version/>
  <cp:contentType/>
  <cp:contentStatus/>
</cp:coreProperties>
</file>