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410" windowHeight="264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<sst xmlns="http://schemas.openxmlformats.org/spreadsheetml/2006/main" count="53" uniqueCount="29">
  <si>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Stable</t>
  </si>
  <si>
    <t>évolution des surfaces entre 2000 et 2010</t>
  </si>
  <si>
    <t>somme</t>
  </si>
  <si>
    <t>Régression forte</t>
  </si>
  <si>
    <t>Régression notable</t>
  </si>
  <si>
    <t>Extension notable</t>
  </si>
  <si>
    <t>Extension forte</t>
  </si>
  <si>
    <t>Eaux libres courantes salées (N=24)</t>
  </si>
  <si>
    <t>Eaux libres courantes douces (N=101)</t>
  </si>
  <si>
    <t>Gravières (N=47)</t>
  </si>
  <si>
    <t>Ripisylves (N=95)</t>
  </si>
  <si>
    <t>Milieux palustres d'eau saumâtre (N=23)</t>
  </si>
  <si>
    <t>Eaux libres stagnantes (lacs, étangs, mares) (N=100)</t>
  </si>
  <si>
    <t>Eaux libres stagnantes salées (N=30)</t>
  </si>
  <si>
    <t>Slikkes (N=29)</t>
  </si>
  <si>
    <t>Végétation halophile inondable (N=35)</t>
  </si>
  <si>
    <t>Peupleraies en zone inondable (N=67)</t>
  </si>
  <si>
    <t>Annexes alluviales (N=59)</t>
  </si>
  <si>
    <t>Vasières, grèves peu ou pas végétalisées (N=63)</t>
  </si>
  <si>
    <t>Milieux palustres d'eau douce (N=80)</t>
  </si>
  <si>
    <t>Tourbières (N=34)</t>
  </si>
  <si>
    <t>Mangroves (N=9)</t>
  </si>
  <si>
    <t>Landes humides (N=27)</t>
  </si>
  <si>
    <t>Prairies humides (N=99)</t>
  </si>
  <si>
    <t>Dunes et pannes dunaires (N=31)</t>
  </si>
  <si>
    <t>Eaux libres stagnantes douces (lacs, étangs, mares) (N=100)</t>
  </si>
  <si>
    <t>Végétations halophiles inondables (N=35)</t>
  </si>
  <si>
    <t xml:space="preserve">Evolution de l’étendue des milieux présents dans les zones humides étudiées entre 2000 et 2010 </t>
  </si>
  <si>
    <t>zoneshumides1_2.xls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</si>
</sst>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€_-;\-* #,##0\ _€_-;_-* &quot;-&quot;??\ _€_-;_-@_-"/>
    <numFmt numFmtId="181" formatCode="&quot;Vrai&quot;;&quot;Vrai&quot;;&quot;Faux&quot;"/>
    <numFmt numFmtId="182" formatCode="&quot;Actif&quot;;&quot;Actif&quot;;&quot;Inactif&quot;"/>
    <numFmt numFmtId="183" formatCode="0.0%"/>
  </numFmts>
  <fonts count="11">
    <font>
      <sz val="10"/>
      <name val="Arial"/>
      <family val="0"/>
    </font>
    <font>
      <sz val="8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color indexed="10"/>
      <name val="Verdana"/>
      <family val="2"/>
    </font>
    <font>
      <b/>
      <sz val="18"/>
      <name val="Arial"/>
      <family val="0"/>
    </font>
    <font>
      <sz val="14.25"/>
      <name val="Arial"/>
      <family val="0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19" applyNumberFormat="1" applyFont="1" applyAlignment="1">
      <alignment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L’évolution de l’étendue des milieux entre 2000 et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1"/>
          <c:w val="0.94825"/>
          <c:h val="0.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Données!$B$27</c:f>
              <c:strCache>
                <c:ptCount val="1"/>
                <c:pt idx="0">
                  <c:v>Régression forte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Données!$A$28:$A$43</c:f>
              <c:strCache>
                <c:ptCount val="16"/>
                <c:pt idx="0">
                  <c:v>Eaux libres courantes salées (N=24)</c:v>
                </c:pt>
                <c:pt idx="1">
                  <c:v>Eaux libres courantes douces (N=101)</c:v>
                </c:pt>
                <c:pt idx="2">
                  <c:v>Ripisylves (N=95)</c:v>
                </c:pt>
                <c:pt idx="3">
                  <c:v>Milieux palustres d'eau saumâtre (N=23)</c:v>
                </c:pt>
                <c:pt idx="4">
                  <c:v>Eaux libres stagnantes douces (lacs, étangs, mares) (N=100)</c:v>
                </c:pt>
                <c:pt idx="5">
                  <c:v>Eaux libres stagnantes salées (N=30)</c:v>
                </c:pt>
                <c:pt idx="6">
                  <c:v>Slikkes (N=29)</c:v>
                </c:pt>
                <c:pt idx="7">
                  <c:v>Végétations halophiles inondables (N=35)</c:v>
                </c:pt>
                <c:pt idx="8">
                  <c:v>Annexes alluviales (N=59)</c:v>
                </c:pt>
                <c:pt idx="9">
                  <c:v>Vasières, grèves peu ou pas végétalisées (N=63)</c:v>
                </c:pt>
                <c:pt idx="10">
                  <c:v>Milieux palustres d'eau douce (N=80)</c:v>
                </c:pt>
                <c:pt idx="11">
                  <c:v>Tourbières (N=34)</c:v>
                </c:pt>
                <c:pt idx="12">
                  <c:v>Mangroves (N=9)</c:v>
                </c:pt>
                <c:pt idx="13">
                  <c:v>Landes humides (N=27)</c:v>
                </c:pt>
                <c:pt idx="14">
                  <c:v>Prairies humides (N=99)</c:v>
                </c:pt>
                <c:pt idx="15">
                  <c:v>Dunes et pannes dunaires (N=31)</c:v>
                </c:pt>
              </c:strCache>
            </c:strRef>
          </c:cat>
          <c:val>
            <c:numRef>
              <c:f>Données!$B$28:$B$43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Données!$C$27</c:f>
              <c:strCache>
                <c:ptCount val="1"/>
                <c:pt idx="0">
                  <c:v>Régression notable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Données!$A$28:$A$43</c:f>
              <c:strCache>
                <c:ptCount val="16"/>
                <c:pt idx="0">
                  <c:v>Eaux libres courantes salées (N=24)</c:v>
                </c:pt>
                <c:pt idx="1">
                  <c:v>Eaux libres courantes douces (N=101)</c:v>
                </c:pt>
                <c:pt idx="2">
                  <c:v>Ripisylves (N=95)</c:v>
                </c:pt>
                <c:pt idx="3">
                  <c:v>Milieux palustres d'eau saumâtre (N=23)</c:v>
                </c:pt>
                <c:pt idx="4">
                  <c:v>Eaux libres stagnantes douces (lacs, étangs, mares) (N=100)</c:v>
                </c:pt>
                <c:pt idx="5">
                  <c:v>Eaux libres stagnantes salées (N=30)</c:v>
                </c:pt>
                <c:pt idx="6">
                  <c:v>Slikkes (N=29)</c:v>
                </c:pt>
                <c:pt idx="7">
                  <c:v>Végétations halophiles inondables (N=35)</c:v>
                </c:pt>
                <c:pt idx="8">
                  <c:v>Annexes alluviales (N=59)</c:v>
                </c:pt>
                <c:pt idx="9">
                  <c:v>Vasières, grèves peu ou pas végétalisées (N=63)</c:v>
                </c:pt>
                <c:pt idx="10">
                  <c:v>Milieux palustres d'eau douce (N=80)</c:v>
                </c:pt>
                <c:pt idx="11">
                  <c:v>Tourbières (N=34)</c:v>
                </c:pt>
                <c:pt idx="12">
                  <c:v>Mangroves (N=9)</c:v>
                </c:pt>
                <c:pt idx="13">
                  <c:v>Landes humides (N=27)</c:v>
                </c:pt>
                <c:pt idx="14">
                  <c:v>Prairies humides (N=99)</c:v>
                </c:pt>
                <c:pt idx="15">
                  <c:v>Dunes et pannes dunaires (N=31)</c:v>
                </c:pt>
              </c:strCache>
            </c:strRef>
          </c:cat>
          <c:val>
            <c:numRef>
              <c:f>Données!$C$28:$C$43</c:f>
              <c:numCache>
                <c:ptCount val="16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12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13</c:v>
                </c:pt>
                <c:pt idx="10">
                  <c:v>19</c:v>
                </c:pt>
                <c:pt idx="11">
                  <c:v>10</c:v>
                </c:pt>
                <c:pt idx="12">
                  <c:v>3</c:v>
                </c:pt>
                <c:pt idx="13">
                  <c:v>11</c:v>
                </c:pt>
                <c:pt idx="14">
                  <c:v>43</c:v>
                </c:pt>
                <c:pt idx="15">
                  <c:v>16</c:v>
                </c:pt>
              </c:numCache>
            </c:numRef>
          </c:val>
        </c:ser>
        <c:ser>
          <c:idx val="2"/>
          <c:order val="2"/>
          <c:tx>
            <c:strRef>
              <c:f>Données!$D$27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Données!$A$28:$A$43</c:f>
              <c:strCache>
                <c:ptCount val="16"/>
                <c:pt idx="0">
                  <c:v>Eaux libres courantes salées (N=24)</c:v>
                </c:pt>
                <c:pt idx="1">
                  <c:v>Eaux libres courantes douces (N=101)</c:v>
                </c:pt>
                <c:pt idx="2">
                  <c:v>Ripisylves (N=95)</c:v>
                </c:pt>
                <c:pt idx="3">
                  <c:v>Milieux palustres d'eau saumâtre (N=23)</c:v>
                </c:pt>
                <c:pt idx="4">
                  <c:v>Eaux libres stagnantes douces (lacs, étangs, mares) (N=100)</c:v>
                </c:pt>
                <c:pt idx="5">
                  <c:v>Eaux libres stagnantes salées (N=30)</c:v>
                </c:pt>
                <c:pt idx="6">
                  <c:v>Slikkes (N=29)</c:v>
                </c:pt>
                <c:pt idx="7">
                  <c:v>Végétations halophiles inondables (N=35)</c:v>
                </c:pt>
                <c:pt idx="8">
                  <c:v>Annexes alluviales (N=59)</c:v>
                </c:pt>
                <c:pt idx="9">
                  <c:v>Vasières, grèves peu ou pas végétalisées (N=63)</c:v>
                </c:pt>
                <c:pt idx="10">
                  <c:v>Milieux palustres d'eau douce (N=80)</c:v>
                </c:pt>
                <c:pt idx="11">
                  <c:v>Tourbières (N=34)</c:v>
                </c:pt>
                <c:pt idx="12">
                  <c:v>Mangroves (N=9)</c:v>
                </c:pt>
                <c:pt idx="13">
                  <c:v>Landes humides (N=27)</c:v>
                </c:pt>
                <c:pt idx="14">
                  <c:v>Prairies humides (N=99)</c:v>
                </c:pt>
                <c:pt idx="15">
                  <c:v>Dunes et pannes dunaires (N=31)</c:v>
                </c:pt>
              </c:strCache>
            </c:strRef>
          </c:cat>
          <c:val>
            <c:numRef>
              <c:f>Données!$D$28:$D$43</c:f>
              <c:numCache>
                <c:ptCount val="16"/>
                <c:pt idx="0">
                  <c:v>24</c:v>
                </c:pt>
                <c:pt idx="1">
                  <c:v>92</c:v>
                </c:pt>
                <c:pt idx="2">
                  <c:v>78</c:v>
                </c:pt>
                <c:pt idx="3">
                  <c:v>19</c:v>
                </c:pt>
                <c:pt idx="4">
                  <c:v>77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43</c:v>
                </c:pt>
                <c:pt idx="9">
                  <c:v>43</c:v>
                </c:pt>
                <c:pt idx="10">
                  <c:v>50</c:v>
                </c:pt>
                <c:pt idx="11">
                  <c:v>23</c:v>
                </c:pt>
                <c:pt idx="12">
                  <c:v>4</c:v>
                </c:pt>
                <c:pt idx="13">
                  <c:v>13</c:v>
                </c:pt>
                <c:pt idx="14">
                  <c:v>52</c:v>
                </c:pt>
                <c:pt idx="15">
                  <c:v>13</c:v>
                </c:pt>
              </c:numCache>
            </c:numRef>
          </c:val>
        </c:ser>
        <c:ser>
          <c:idx val="3"/>
          <c:order val="3"/>
          <c:tx>
            <c:strRef>
              <c:f>Données!$E$27</c:f>
              <c:strCache>
                <c:ptCount val="1"/>
                <c:pt idx="0">
                  <c:v>Extension notable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Données!$A$28:$A$43</c:f>
              <c:strCache>
                <c:ptCount val="16"/>
                <c:pt idx="0">
                  <c:v>Eaux libres courantes salées (N=24)</c:v>
                </c:pt>
                <c:pt idx="1">
                  <c:v>Eaux libres courantes douces (N=101)</c:v>
                </c:pt>
                <c:pt idx="2">
                  <c:v>Ripisylves (N=95)</c:v>
                </c:pt>
                <c:pt idx="3">
                  <c:v>Milieux palustres d'eau saumâtre (N=23)</c:v>
                </c:pt>
                <c:pt idx="4">
                  <c:v>Eaux libres stagnantes douces (lacs, étangs, mares) (N=100)</c:v>
                </c:pt>
                <c:pt idx="5">
                  <c:v>Eaux libres stagnantes salées (N=30)</c:v>
                </c:pt>
                <c:pt idx="6">
                  <c:v>Slikkes (N=29)</c:v>
                </c:pt>
                <c:pt idx="7">
                  <c:v>Végétations halophiles inondables (N=35)</c:v>
                </c:pt>
                <c:pt idx="8">
                  <c:v>Annexes alluviales (N=59)</c:v>
                </c:pt>
                <c:pt idx="9">
                  <c:v>Vasières, grèves peu ou pas végétalisées (N=63)</c:v>
                </c:pt>
                <c:pt idx="10">
                  <c:v>Milieux palustres d'eau douce (N=80)</c:v>
                </c:pt>
                <c:pt idx="11">
                  <c:v>Tourbières (N=34)</c:v>
                </c:pt>
                <c:pt idx="12">
                  <c:v>Mangroves (N=9)</c:v>
                </c:pt>
                <c:pt idx="13">
                  <c:v>Landes humides (N=27)</c:v>
                </c:pt>
                <c:pt idx="14">
                  <c:v>Prairies humides (N=99)</c:v>
                </c:pt>
                <c:pt idx="15">
                  <c:v>Dunes et pannes dunaires (N=31)</c:v>
                </c:pt>
              </c:strCache>
            </c:strRef>
          </c:cat>
          <c:val>
            <c:numRef>
              <c:f>Données!$E$28:$E$43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11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overlap val="100"/>
        <c:axId val="16542961"/>
        <c:axId val="14668922"/>
      </c:barChart>
      <c:cat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N=nombre de sites où le milieu a été identifié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25"/>
          <c:y val="0.9625"/>
          <c:w val="0.57375"/>
          <c:h val="0.0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942975</xdr:colOff>
      <xdr:row>77</xdr:row>
      <xdr:rowOff>123825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942975" y="1331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0.966</cdr:y>
    </cdr:from>
    <cdr:to>
      <cdr:x>0.336</cdr:x>
      <cdr:y>0.993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5486400"/>
          <a:ext cx="2000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Evolution de l'étendue des milieux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942975</xdr:colOff>
      <xdr:row>33</xdr:row>
      <xdr:rowOff>123825</xdr:rowOff>
    </xdr:from>
    <xdr:ext cx="76200" cy="180975"/>
    <xdr:sp>
      <xdr:nvSpPr>
        <xdr:cNvPr id="1" name="TextBox 2"/>
        <xdr:cNvSpPr txBox="1">
          <a:spLocks noChangeArrowheads="1"/>
        </xdr:cNvSpPr>
      </xdr:nvSpPr>
      <xdr:spPr>
        <a:xfrm>
          <a:off x="942975" y="546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476250</xdr:colOff>
      <xdr:row>1</xdr:row>
      <xdr:rowOff>57150</xdr:rowOff>
    </xdr:from>
    <xdr:to>
      <xdr:col>8</xdr:col>
      <xdr:colOff>285750</xdr:colOff>
      <xdr:row>36</xdr:row>
      <xdr:rowOff>76200</xdr:rowOff>
    </xdr:to>
    <xdr:graphicFrame>
      <xdr:nvGraphicFramePr>
        <xdr:cNvPr id="2" name="Chart 3"/>
        <xdr:cNvGraphicFramePr/>
      </xdr:nvGraphicFramePr>
      <xdr:xfrm>
        <a:off x="476250" y="219075"/>
        <a:ext cx="95154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1"/>
  <sheetViews>
    <sheetView showGridLines="0" workbookViewId="0" topLeftCell="A1">
      <selection activeCell="J67" sqref="J67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4" max="4" width="15.140625" style="0" customWidth="1"/>
  </cols>
  <sheetData>
    <row r="3" ht="12.75">
      <c r="A3" s="3" t="s">
        <v>27</v>
      </c>
    </row>
    <row r="5" spans="1:12" ht="14.25">
      <c r="A5" s="4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5"/>
      <c r="B6" s="5" t="s">
        <v>3</v>
      </c>
      <c r="C6" s="5" t="s">
        <v>4</v>
      </c>
      <c r="D6" s="5" t="s">
        <v>0</v>
      </c>
      <c r="E6" s="5" t="s">
        <v>5</v>
      </c>
      <c r="F6" s="5" t="s">
        <v>6</v>
      </c>
      <c r="G6" s="5" t="s">
        <v>2</v>
      </c>
      <c r="H6" s="5" t="s">
        <v>3</v>
      </c>
      <c r="I6" s="5" t="s">
        <v>4</v>
      </c>
      <c r="J6" s="5" t="s">
        <v>0</v>
      </c>
      <c r="K6" s="5" t="s">
        <v>5</v>
      </c>
      <c r="L6" s="5" t="s">
        <v>6</v>
      </c>
    </row>
    <row r="7" spans="1:12" ht="14.25">
      <c r="A7" s="2" t="s">
        <v>7</v>
      </c>
      <c r="B7" s="6">
        <v>0</v>
      </c>
      <c r="C7" s="6">
        <v>0</v>
      </c>
      <c r="D7" s="6">
        <v>24</v>
      </c>
      <c r="E7" s="6">
        <v>0</v>
      </c>
      <c r="F7" s="6">
        <v>0</v>
      </c>
      <c r="G7" s="1">
        <f aca="true" t="shared" si="0" ref="G7:G24">SUM(B7:F7)</f>
        <v>24</v>
      </c>
      <c r="H7" s="7">
        <f>B7/24</f>
        <v>0</v>
      </c>
      <c r="I7" s="7">
        <f>C7/24</f>
        <v>0</v>
      </c>
      <c r="J7" s="7">
        <f>D7/24</f>
        <v>1</v>
      </c>
      <c r="K7" s="7">
        <f>E7/24</f>
        <v>0</v>
      </c>
      <c r="L7" s="7">
        <f>F7/24</f>
        <v>0</v>
      </c>
    </row>
    <row r="8" spans="1:12" ht="14.25">
      <c r="A8" s="2" t="s">
        <v>8</v>
      </c>
      <c r="B8" s="6">
        <v>0</v>
      </c>
      <c r="C8" s="6">
        <v>6</v>
      </c>
      <c r="D8" s="6">
        <v>92</v>
      </c>
      <c r="E8" s="6">
        <v>3</v>
      </c>
      <c r="F8" s="6">
        <v>0</v>
      </c>
      <c r="G8" s="1">
        <f t="shared" si="0"/>
        <v>101</v>
      </c>
      <c r="H8" s="7">
        <f>B8/101</f>
        <v>0</v>
      </c>
      <c r="I8" s="7">
        <f>C8/101</f>
        <v>0.0594059405940594</v>
      </c>
      <c r="J8" s="7">
        <f>D8/101</f>
        <v>0.9108910891089109</v>
      </c>
      <c r="K8" s="7">
        <f>E8/101</f>
        <v>0.0297029702970297</v>
      </c>
      <c r="L8" s="7">
        <f>F8/101</f>
        <v>0</v>
      </c>
    </row>
    <row r="9" spans="1:12" ht="14.25">
      <c r="A9" s="2" t="s">
        <v>9</v>
      </c>
      <c r="B9" s="6">
        <v>0</v>
      </c>
      <c r="C9" s="6">
        <v>3</v>
      </c>
      <c r="D9" s="6">
        <v>25</v>
      </c>
      <c r="E9" s="6">
        <v>19</v>
      </c>
      <c r="F9" s="6">
        <v>0</v>
      </c>
      <c r="G9" s="1">
        <f t="shared" si="0"/>
        <v>47</v>
      </c>
      <c r="H9" s="7">
        <f>B9/47</f>
        <v>0</v>
      </c>
      <c r="I9" s="7">
        <f>C9/47</f>
        <v>0.06382978723404255</v>
      </c>
      <c r="J9" s="7">
        <f>D9/47</f>
        <v>0.5319148936170213</v>
      </c>
      <c r="K9" s="7">
        <f>E9/47</f>
        <v>0.40425531914893614</v>
      </c>
      <c r="L9" s="7">
        <f>F9/47</f>
        <v>0</v>
      </c>
    </row>
    <row r="10" spans="1:12" ht="14.25">
      <c r="A10" s="2" t="s">
        <v>10</v>
      </c>
      <c r="B10" s="6">
        <v>0</v>
      </c>
      <c r="C10" s="6">
        <v>8</v>
      </c>
      <c r="D10" s="6">
        <v>78</v>
      </c>
      <c r="E10" s="6">
        <v>9</v>
      </c>
      <c r="F10" s="6">
        <v>0</v>
      </c>
      <c r="G10" s="1">
        <f t="shared" si="0"/>
        <v>95</v>
      </c>
      <c r="H10" s="7">
        <f>B10/95</f>
        <v>0</v>
      </c>
      <c r="I10" s="7">
        <f>C10/95</f>
        <v>0.08421052631578947</v>
      </c>
      <c r="J10" s="7">
        <f>D10/95</f>
        <v>0.8210526315789474</v>
      </c>
      <c r="K10" s="7">
        <f>E10/95</f>
        <v>0.09473684210526316</v>
      </c>
      <c r="L10" s="7">
        <f>F10/95</f>
        <v>0</v>
      </c>
    </row>
    <row r="11" spans="1:12" ht="14.25">
      <c r="A11" s="8" t="s">
        <v>11</v>
      </c>
      <c r="B11" s="6">
        <v>0</v>
      </c>
      <c r="C11" s="6">
        <v>2</v>
      </c>
      <c r="D11" s="6">
        <v>19</v>
      </c>
      <c r="E11" s="6">
        <v>2</v>
      </c>
      <c r="F11" s="6">
        <v>0</v>
      </c>
      <c r="G11" s="1">
        <f t="shared" si="0"/>
        <v>23</v>
      </c>
      <c r="H11" s="7">
        <f>B11/23</f>
        <v>0</v>
      </c>
      <c r="I11" s="7">
        <f>C11/23</f>
        <v>0.08695652173913043</v>
      </c>
      <c r="J11" s="7">
        <f>D11/23</f>
        <v>0.8260869565217391</v>
      </c>
      <c r="K11" s="7">
        <f>E11/23</f>
        <v>0.08695652173913043</v>
      </c>
      <c r="L11" s="7">
        <f>F11/23</f>
        <v>0</v>
      </c>
    </row>
    <row r="12" spans="1:12" ht="14.25">
      <c r="A12" s="2" t="s">
        <v>12</v>
      </c>
      <c r="B12" s="6">
        <v>0</v>
      </c>
      <c r="C12" s="6">
        <v>12</v>
      </c>
      <c r="D12" s="6">
        <v>77</v>
      </c>
      <c r="E12" s="6">
        <v>11</v>
      </c>
      <c r="F12" s="6">
        <v>0</v>
      </c>
      <c r="G12" s="1">
        <f t="shared" si="0"/>
        <v>100</v>
      </c>
      <c r="H12" s="7">
        <f>B12/100</f>
        <v>0</v>
      </c>
      <c r="I12" s="7">
        <f>C12/100</f>
        <v>0.12</v>
      </c>
      <c r="J12" s="7">
        <f>D12/100</f>
        <v>0.77</v>
      </c>
      <c r="K12" s="7">
        <f>E12/100</f>
        <v>0.11</v>
      </c>
      <c r="L12" s="7">
        <f>F12/100</f>
        <v>0</v>
      </c>
    </row>
    <row r="13" spans="1:12" ht="14.25">
      <c r="A13" s="2" t="s">
        <v>13</v>
      </c>
      <c r="B13" s="6">
        <v>0</v>
      </c>
      <c r="C13" s="6">
        <v>4</v>
      </c>
      <c r="D13" s="6">
        <v>24</v>
      </c>
      <c r="E13" s="6">
        <v>2</v>
      </c>
      <c r="F13" s="6">
        <v>0</v>
      </c>
      <c r="G13" s="1">
        <f t="shared" si="0"/>
        <v>30</v>
      </c>
      <c r="H13" s="7">
        <f>B13/30</f>
        <v>0</v>
      </c>
      <c r="I13" s="7">
        <f>C13/30</f>
        <v>0.13333333333333333</v>
      </c>
      <c r="J13" s="7">
        <f>D13/30</f>
        <v>0.8</v>
      </c>
      <c r="K13" s="7">
        <f>E13/30</f>
        <v>0.06666666666666667</v>
      </c>
      <c r="L13" s="7">
        <f>F13/30</f>
        <v>0</v>
      </c>
    </row>
    <row r="14" spans="1:12" ht="14.25">
      <c r="A14" s="8" t="s">
        <v>14</v>
      </c>
      <c r="B14" s="6">
        <v>0</v>
      </c>
      <c r="C14" s="6">
        <v>4</v>
      </c>
      <c r="D14" s="6">
        <v>24</v>
      </c>
      <c r="E14" s="6">
        <v>1</v>
      </c>
      <c r="F14" s="6">
        <v>0</v>
      </c>
      <c r="G14" s="1">
        <f t="shared" si="0"/>
        <v>29</v>
      </c>
      <c r="H14" s="7">
        <f>B14/29</f>
        <v>0</v>
      </c>
      <c r="I14" s="7">
        <f>C14/29</f>
        <v>0.13793103448275862</v>
      </c>
      <c r="J14" s="7">
        <f>D14/29</f>
        <v>0.8275862068965517</v>
      </c>
      <c r="K14" s="7">
        <f>E14/29</f>
        <v>0.034482758620689655</v>
      </c>
      <c r="L14" s="7">
        <f>F14/29</f>
        <v>0</v>
      </c>
    </row>
    <row r="15" spans="1:12" ht="14.25">
      <c r="A15" s="8" t="s">
        <v>15</v>
      </c>
      <c r="B15" s="6">
        <v>0</v>
      </c>
      <c r="C15" s="6">
        <v>5</v>
      </c>
      <c r="D15" s="6">
        <v>24</v>
      </c>
      <c r="E15" s="6">
        <v>6</v>
      </c>
      <c r="F15" s="6">
        <v>0</v>
      </c>
      <c r="G15" s="1">
        <f t="shared" si="0"/>
        <v>35</v>
      </c>
      <c r="H15" s="7">
        <f>B15/35</f>
        <v>0</v>
      </c>
      <c r="I15" s="7">
        <f>C15/35</f>
        <v>0.14285714285714285</v>
      </c>
      <c r="J15" s="7">
        <f>D15/35</f>
        <v>0.6857142857142857</v>
      </c>
      <c r="K15" s="7">
        <f>E15/35</f>
        <v>0.17142857142857143</v>
      </c>
      <c r="L15" s="7">
        <f>F15/35</f>
        <v>0</v>
      </c>
    </row>
    <row r="16" spans="1:12" ht="14.25">
      <c r="A16" s="2" t="s">
        <v>16</v>
      </c>
      <c r="B16" s="6">
        <v>2</v>
      </c>
      <c r="C16" s="6">
        <v>10</v>
      </c>
      <c r="D16" s="6">
        <v>43</v>
      </c>
      <c r="E16" s="6">
        <v>12</v>
      </c>
      <c r="F16" s="6">
        <v>0</v>
      </c>
      <c r="G16" s="1">
        <f t="shared" si="0"/>
        <v>67</v>
      </c>
      <c r="H16" s="7">
        <f>B16/67</f>
        <v>0.029850746268656716</v>
      </c>
      <c r="I16" s="7">
        <f>C16/67</f>
        <v>0.14925373134328357</v>
      </c>
      <c r="J16" s="7">
        <f>D16/67</f>
        <v>0.6417910447761194</v>
      </c>
      <c r="K16" s="7">
        <f>E16/67</f>
        <v>0.1791044776119403</v>
      </c>
      <c r="L16" s="7">
        <f>F16/67</f>
        <v>0</v>
      </c>
    </row>
    <row r="17" spans="1:12" ht="14.25">
      <c r="A17" s="2" t="s">
        <v>17</v>
      </c>
      <c r="B17" s="6">
        <v>2</v>
      </c>
      <c r="C17" s="6">
        <v>10</v>
      </c>
      <c r="D17" s="6">
        <v>43</v>
      </c>
      <c r="E17" s="6">
        <v>4</v>
      </c>
      <c r="F17" s="6">
        <v>0</v>
      </c>
      <c r="G17" s="1">
        <f t="shared" si="0"/>
        <v>59</v>
      </c>
      <c r="H17" s="7">
        <f>B17/59</f>
        <v>0.03389830508474576</v>
      </c>
      <c r="I17" s="7">
        <f>C17/59</f>
        <v>0.1694915254237288</v>
      </c>
      <c r="J17" s="7">
        <f>D17/59</f>
        <v>0.7288135593220338</v>
      </c>
      <c r="K17" s="7">
        <f>E17/59</f>
        <v>0.06779661016949153</v>
      </c>
      <c r="L17" s="7">
        <f>F17/59</f>
        <v>0</v>
      </c>
    </row>
    <row r="18" spans="1:12" ht="14.25">
      <c r="A18" s="2" t="s">
        <v>18</v>
      </c>
      <c r="B18" s="6">
        <v>1</v>
      </c>
      <c r="C18" s="6">
        <v>13</v>
      </c>
      <c r="D18" s="6">
        <v>43</v>
      </c>
      <c r="E18" s="6">
        <v>6</v>
      </c>
      <c r="F18" s="6">
        <v>0</v>
      </c>
      <c r="G18" s="1">
        <f t="shared" si="0"/>
        <v>63</v>
      </c>
      <c r="H18" s="7">
        <f>B18/63</f>
        <v>0.015873015873015872</v>
      </c>
      <c r="I18" s="7">
        <f>C18/63</f>
        <v>0.20634920634920634</v>
      </c>
      <c r="J18" s="7">
        <f>D18/63</f>
        <v>0.6825396825396826</v>
      </c>
      <c r="K18" s="7">
        <f>E18/63</f>
        <v>0.09523809523809523</v>
      </c>
      <c r="L18" s="7">
        <f>F18/63</f>
        <v>0</v>
      </c>
    </row>
    <row r="19" spans="1:12" ht="14.25">
      <c r="A19" s="2" t="s">
        <v>19</v>
      </c>
      <c r="B19" s="6">
        <v>3</v>
      </c>
      <c r="C19" s="6">
        <v>19</v>
      </c>
      <c r="D19" s="6">
        <v>50</v>
      </c>
      <c r="E19" s="6">
        <v>8</v>
      </c>
      <c r="F19" s="6">
        <v>0</v>
      </c>
      <c r="G19" s="1">
        <f t="shared" si="0"/>
        <v>80</v>
      </c>
      <c r="H19" s="7">
        <f>B19/80</f>
        <v>0.0375</v>
      </c>
      <c r="I19" s="7">
        <f>C19/80</f>
        <v>0.2375</v>
      </c>
      <c r="J19" s="7">
        <f>D19/80</f>
        <v>0.625</v>
      </c>
      <c r="K19" s="7">
        <f>E19/80</f>
        <v>0.1</v>
      </c>
      <c r="L19" s="7">
        <f>F19/80</f>
        <v>0</v>
      </c>
    </row>
    <row r="20" spans="1:12" ht="14.25">
      <c r="A20" s="2" t="s">
        <v>20</v>
      </c>
      <c r="B20" s="6">
        <v>1</v>
      </c>
      <c r="C20" s="6">
        <v>10</v>
      </c>
      <c r="D20" s="6">
        <v>23</v>
      </c>
      <c r="E20" s="6">
        <v>0</v>
      </c>
      <c r="F20" s="6">
        <v>0</v>
      </c>
      <c r="G20" s="1">
        <f t="shared" si="0"/>
        <v>34</v>
      </c>
      <c r="H20" s="7">
        <f>B20/34</f>
        <v>0.029411764705882353</v>
      </c>
      <c r="I20" s="7">
        <f>C20/34</f>
        <v>0.29411764705882354</v>
      </c>
      <c r="J20" s="7">
        <f>D20/34</f>
        <v>0.6764705882352942</v>
      </c>
      <c r="K20" s="7">
        <f>E20/34</f>
        <v>0</v>
      </c>
      <c r="L20" s="7">
        <f>F20/34</f>
        <v>0</v>
      </c>
    </row>
    <row r="21" spans="1:12" ht="14.25">
      <c r="A21" s="2" t="s">
        <v>21</v>
      </c>
      <c r="B21" s="6">
        <v>0</v>
      </c>
      <c r="C21" s="6">
        <v>3</v>
      </c>
      <c r="D21" s="6">
        <v>4</v>
      </c>
      <c r="E21" s="6">
        <v>2</v>
      </c>
      <c r="F21" s="6">
        <v>0</v>
      </c>
      <c r="G21" s="1">
        <f t="shared" si="0"/>
        <v>9</v>
      </c>
      <c r="H21" s="7">
        <f>B21/9</f>
        <v>0</v>
      </c>
      <c r="I21" s="7">
        <f>C21/9</f>
        <v>0.3333333333333333</v>
      </c>
      <c r="J21" s="7">
        <f>D21/9</f>
        <v>0.4444444444444444</v>
      </c>
      <c r="K21" s="7">
        <f>E21/9</f>
        <v>0.2222222222222222</v>
      </c>
      <c r="L21" s="7">
        <f>F21/9</f>
        <v>0</v>
      </c>
    </row>
    <row r="22" spans="1:12" ht="14.25">
      <c r="A22" s="2" t="s">
        <v>22</v>
      </c>
      <c r="B22" s="6">
        <v>1</v>
      </c>
      <c r="C22" s="6">
        <v>11</v>
      </c>
      <c r="D22" s="6">
        <v>13</v>
      </c>
      <c r="E22" s="6">
        <v>2</v>
      </c>
      <c r="F22" s="6">
        <v>0</v>
      </c>
      <c r="G22" s="1">
        <f t="shared" si="0"/>
        <v>27</v>
      </c>
      <c r="H22" s="7">
        <f>B22/27</f>
        <v>0.037037037037037035</v>
      </c>
      <c r="I22" s="7">
        <f>C22/27</f>
        <v>0.4074074074074074</v>
      </c>
      <c r="J22" s="7">
        <f>D22/27</f>
        <v>0.48148148148148145</v>
      </c>
      <c r="K22" s="7">
        <f>E22/27</f>
        <v>0.07407407407407407</v>
      </c>
      <c r="L22" s="7">
        <f>F22/27</f>
        <v>0</v>
      </c>
    </row>
    <row r="23" spans="1:12" ht="14.25">
      <c r="A23" s="2" t="s">
        <v>23</v>
      </c>
      <c r="B23" s="6">
        <v>1</v>
      </c>
      <c r="C23" s="6">
        <v>43</v>
      </c>
      <c r="D23" s="6">
        <v>52</v>
      </c>
      <c r="E23" s="6">
        <v>3</v>
      </c>
      <c r="F23" s="6">
        <v>0</v>
      </c>
      <c r="G23" s="1">
        <f t="shared" si="0"/>
        <v>99</v>
      </c>
      <c r="H23" s="7">
        <f>B23/99</f>
        <v>0.010101010101010102</v>
      </c>
      <c r="I23" s="7">
        <f>C23/99</f>
        <v>0.43434343434343436</v>
      </c>
      <c r="J23" s="7">
        <f>D23/99</f>
        <v>0.5252525252525253</v>
      </c>
      <c r="K23" s="7">
        <f>E23/99</f>
        <v>0.030303030303030304</v>
      </c>
      <c r="L23" s="7">
        <f>F23/99</f>
        <v>0</v>
      </c>
    </row>
    <row r="24" spans="1:12" ht="14.25">
      <c r="A24" s="2" t="s">
        <v>24</v>
      </c>
      <c r="B24" s="6">
        <v>0</v>
      </c>
      <c r="C24" s="6">
        <v>16</v>
      </c>
      <c r="D24" s="6">
        <v>13</v>
      </c>
      <c r="E24" s="6">
        <v>2</v>
      </c>
      <c r="F24" s="6">
        <v>0</v>
      </c>
      <c r="G24" s="1">
        <f t="shared" si="0"/>
        <v>31</v>
      </c>
      <c r="H24" s="7">
        <f>B24/31</f>
        <v>0</v>
      </c>
      <c r="I24" s="7">
        <f>C24/31</f>
        <v>0.5161290322580645</v>
      </c>
      <c r="J24" s="7">
        <f>D24/31</f>
        <v>0.41935483870967744</v>
      </c>
      <c r="K24" s="7">
        <f>E24/31</f>
        <v>0.06451612903225806</v>
      </c>
      <c r="L24" s="7">
        <f>F24/31</f>
        <v>0</v>
      </c>
    </row>
    <row r="27" spans="1:5" ht="15">
      <c r="A27" s="5"/>
      <c r="B27" s="5" t="s">
        <v>3</v>
      </c>
      <c r="C27" s="5" t="s">
        <v>4</v>
      </c>
      <c r="D27" s="5" t="s">
        <v>0</v>
      </c>
      <c r="E27" s="5" t="s">
        <v>5</v>
      </c>
    </row>
    <row r="28" spans="1:5" ht="14.25">
      <c r="A28" s="2" t="s">
        <v>7</v>
      </c>
      <c r="B28" s="6">
        <v>0</v>
      </c>
      <c r="C28" s="6">
        <v>0</v>
      </c>
      <c r="D28" s="6">
        <v>24</v>
      </c>
      <c r="E28" s="6">
        <v>0</v>
      </c>
    </row>
    <row r="29" spans="1:5" ht="14.25">
      <c r="A29" s="2" t="s">
        <v>8</v>
      </c>
      <c r="B29" s="6">
        <v>0</v>
      </c>
      <c r="C29" s="6">
        <v>6</v>
      </c>
      <c r="D29" s="6">
        <v>92</v>
      </c>
      <c r="E29" s="6">
        <v>3</v>
      </c>
    </row>
    <row r="30" spans="1:5" ht="14.25">
      <c r="A30" s="2" t="s">
        <v>10</v>
      </c>
      <c r="B30" s="6">
        <v>0</v>
      </c>
      <c r="C30" s="6">
        <v>8</v>
      </c>
      <c r="D30" s="6">
        <v>78</v>
      </c>
      <c r="E30" s="6">
        <v>9</v>
      </c>
    </row>
    <row r="31" spans="1:5" ht="14.25">
      <c r="A31" s="8" t="s">
        <v>11</v>
      </c>
      <c r="B31" s="6">
        <v>0</v>
      </c>
      <c r="C31" s="6">
        <v>2</v>
      </c>
      <c r="D31" s="6">
        <v>19</v>
      </c>
      <c r="E31" s="6">
        <v>2</v>
      </c>
    </row>
    <row r="32" spans="1:5" ht="14.25">
      <c r="A32" s="2" t="s">
        <v>25</v>
      </c>
      <c r="B32" s="6">
        <v>0</v>
      </c>
      <c r="C32" s="6">
        <v>12</v>
      </c>
      <c r="D32" s="6">
        <v>77</v>
      </c>
      <c r="E32" s="6">
        <v>11</v>
      </c>
    </row>
    <row r="33" spans="1:5" ht="14.25">
      <c r="A33" s="2" t="s">
        <v>13</v>
      </c>
      <c r="B33" s="6">
        <v>0</v>
      </c>
      <c r="C33" s="6">
        <v>4</v>
      </c>
      <c r="D33" s="6">
        <v>24</v>
      </c>
      <c r="E33" s="6">
        <v>2</v>
      </c>
    </row>
    <row r="34" spans="1:5" ht="14.25">
      <c r="A34" s="8" t="s">
        <v>14</v>
      </c>
      <c r="B34" s="6">
        <v>0</v>
      </c>
      <c r="C34" s="6">
        <v>4</v>
      </c>
      <c r="D34" s="6">
        <v>24</v>
      </c>
      <c r="E34" s="6">
        <v>1</v>
      </c>
    </row>
    <row r="35" spans="1:5" ht="14.25">
      <c r="A35" s="8" t="s">
        <v>26</v>
      </c>
      <c r="B35" s="6">
        <v>0</v>
      </c>
      <c r="C35" s="6">
        <v>5</v>
      </c>
      <c r="D35" s="6">
        <v>24</v>
      </c>
      <c r="E35" s="6">
        <v>6</v>
      </c>
    </row>
    <row r="36" spans="1:5" ht="14.25">
      <c r="A36" s="2" t="s">
        <v>17</v>
      </c>
      <c r="B36" s="6">
        <v>2</v>
      </c>
      <c r="C36" s="6">
        <v>10</v>
      </c>
      <c r="D36" s="6">
        <v>43</v>
      </c>
      <c r="E36" s="6">
        <v>4</v>
      </c>
    </row>
    <row r="37" spans="1:5" ht="14.25">
      <c r="A37" s="2" t="s">
        <v>18</v>
      </c>
      <c r="B37" s="6">
        <v>1</v>
      </c>
      <c r="C37" s="6">
        <v>13</v>
      </c>
      <c r="D37" s="6">
        <v>43</v>
      </c>
      <c r="E37" s="6">
        <v>6</v>
      </c>
    </row>
    <row r="38" spans="1:5" ht="14.25">
      <c r="A38" s="2" t="s">
        <v>19</v>
      </c>
      <c r="B38" s="6">
        <v>3</v>
      </c>
      <c r="C38" s="6">
        <v>19</v>
      </c>
      <c r="D38" s="6">
        <v>50</v>
      </c>
      <c r="E38" s="6">
        <v>8</v>
      </c>
    </row>
    <row r="39" spans="1:5" ht="14.25">
      <c r="A39" s="2" t="s">
        <v>20</v>
      </c>
      <c r="B39" s="6">
        <v>1</v>
      </c>
      <c r="C39" s="6">
        <v>10</v>
      </c>
      <c r="D39" s="6">
        <v>23</v>
      </c>
      <c r="E39" s="6">
        <v>0</v>
      </c>
    </row>
    <row r="40" spans="1:5" ht="14.25">
      <c r="A40" s="2" t="s">
        <v>21</v>
      </c>
      <c r="B40" s="6">
        <v>0</v>
      </c>
      <c r="C40" s="6">
        <v>3</v>
      </c>
      <c r="D40" s="6">
        <v>4</v>
      </c>
      <c r="E40" s="6">
        <v>2</v>
      </c>
    </row>
    <row r="41" spans="1:5" ht="14.25">
      <c r="A41" s="2" t="s">
        <v>22</v>
      </c>
      <c r="B41" s="6">
        <v>1</v>
      </c>
      <c r="C41" s="6">
        <v>11</v>
      </c>
      <c r="D41" s="6">
        <v>13</v>
      </c>
      <c r="E41" s="6">
        <v>2</v>
      </c>
    </row>
    <row r="42" spans="1:5" ht="14.25">
      <c r="A42" s="2" t="s">
        <v>23</v>
      </c>
      <c r="B42" s="6">
        <v>1</v>
      </c>
      <c r="C42" s="6">
        <v>43</v>
      </c>
      <c r="D42" s="6">
        <v>52</v>
      </c>
      <c r="E42" s="6">
        <v>3</v>
      </c>
    </row>
    <row r="43" spans="1:5" ht="14.25">
      <c r="A43" s="2" t="s">
        <v>24</v>
      </c>
      <c r="B43" s="6">
        <v>0</v>
      </c>
      <c r="C43" s="6">
        <v>16</v>
      </c>
      <c r="D43" s="6">
        <v>13</v>
      </c>
      <c r="E43" s="6">
        <v>2</v>
      </c>
    </row>
    <row r="82" ht="12.75">
      <c r="A82" t="s">
        <v>28</v>
      </c>
    </row>
    <row r="87" spans="1:12" ht="14.25">
      <c r="A87" s="2"/>
      <c r="B87" s="6"/>
      <c r="C87" s="6"/>
      <c r="D87" s="6"/>
      <c r="E87" s="6"/>
      <c r="F87" s="6"/>
      <c r="G87" s="1"/>
      <c r="H87" s="7"/>
      <c r="I87" s="7"/>
      <c r="J87" s="7"/>
      <c r="K87" s="7"/>
      <c r="L87" s="7"/>
    </row>
    <row r="88" spans="1:12" ht="14.25">
      <c r="A88" s="8"/>
      <c r="B88" s="6"/>
      <c r="C88" s="6"/>
      <c r="D88" s="6"/>
      <c r="E88" s="6"/>
      <c r="F88" s="6"/>
      <c r="G88" s="1"/>
      <c r="H88" s="7"/>
      <c r="I88" s="7"/>
      <c r="J88" s="7"/>
      <c r="K88" s="7"/>
      <c r="L88" s="7"/>
    </row>
    <row r="89" spans="1:12" ht="14.25">
      <c r="A89" s="2"/>
      <c r="B89" s="6"/>
      <c r="C89" s="6"/>
      <c r="D89" s="6"/>
      <c r="E89" s="6"/>
      <c r="F89" s="6"/>
      <c r="G89" s="1"/>
      <c r="H89" s="7"/>
      <c r="I89" s="7"/>
      <c r="J89" s="7"/>
      <c r="K89" s="7"/>
      <c r="L89" s="7"/>
    </row>
    <row r="90" spans="1:12" ht="14.25">
      <c r="A90" s="2"/>
      <c r="B90" s="6"/>
      <c r="C90" s="6"/>
      <c r="D90" s="6"/>
      <c r="E90" s="6"/>
      <c r="F90" s="6"/>
      <c r="G90" s="1"/>
      <c r="H90" s="7"/>
      <c r="I90" s="7"/>
      <c r="J90" s="7"/>
      <c r="K90" s="7"/>
      <c r="L90" s="7"/>
    </row>
    <row r="91" spans="1:12" ht="14.25">
      <c r="A91" s="8"/>
      <c r="B91" s="6"/>
      <c r="C91" s="6"/>
      <c r="D91" s="6"/>
      <c r="E91" s="6"/>
      <c r="F91" s="6"/>
      <c r="G91" s="1"/>
      <c r="H91" s="7"/>
      <c r="I91" s="7"/>
      <c r="J91" s="7"/>
      <c r="K91" s="7"/>
      <c r="L91" s="7"/>
    </row>
    <row r="92" spans="1:12" ht="14.25">
      <c r="A92" s="8"/>
      <c r="B92" s="6"/>
      <c r="C92" s="6"/>
      <c r="D92" s="6"/>
      <c r="E92" s="6"/>
      <c r="F92" s="6"/>
      <c r="G92" s="1"/>
      <c r="H92" s="7"/>
      <c r="I92" s="7"/>
      <c r="J92" s="7"/>
      <c r="K92" s="7"/>
      <c r="L92" s="7"/>
    </row>
    <row r="93" spans="1:12" ht="14.25">
      <c r="A93" s="2"/>
      <c r="B93" s="6"/>
      <c r="C93" s="6"/>
      <c r="D93" s="6"/>
      <c r="E93" s="6"/>
      <c r="F93" s="6"/>
      <c r="G93" s="1"/>
      <c r="H93" s="7"/>
      <c r="I93" s="7"/>
      <c r="J93" s="7"/>
      <c r="K93" s="7"/>
      <c r="L93" s="7"/>
    </row>
    <row r="94" spans="1:12" ht="14.25">
      <c r="A94" s="2"/>
      <c r="B94" s="6"/>
      <c r="C94" s="6"/>
      <c r="D94" s="6"/>
      <c r="E94" s="6"/>
      <c r="F94" s="6"/>
      <c r="G94" s="1"/>
      <c r="H94" s="7"/>
      <c r="I94" s="7"/>
      <c r="J94" s="7"/>
      <c r="K94" s="7"/>
      <c r="L94" s="7"/>
    </row>
    <row r="95" spans="1:12" ht="14.25">
      <c r="A95" s="2"/>
      <c r="B95" s="6"/>
      <c r="C95" s="6"/>
      <c r="D95" s="6"/>
      <c r="E95" s="6"/>
      <c r="F95" s="6"/>
      <c r="G95" s="1"/>
      <c r="H95" s="7"/>
      <c r="I95" s="7"/>
      <c r="J95" s="7"/>
      <c r="K95" s="7"/>
      <c r="L95" s="7"/>
    </row>
    <row r="96" spans="1:12" ht="14.25">
      <c r="A96" s="2"/>
      <c r="B96" s="6"/>
      <c r="C96" s="6"/>
      <c r="D96" s="6"/>
      <c r="E96" s="6"/>
      <c r="F96" s="6"/>
      <c r="G96" s="1"/>
      <c r="H96" s="7"/>
      <c r="I96" s="7"/>
      <c r="J96" s="7"/>
      <c r="K96" s="7"/>
      <c r="L96" s="7"/>
    </row>
    <row r="97" spans="1:12" ht="14.25">
      <c r="A97" s="2"/>
      <c r="B97" s="6"/>
      <c r="C97" s="6"/>
      <c r="D97" s="6"/>
      <c r="E97" s="6"/>
      <c r="F97" s="6"/>
      <c r="G97" s="1"/>
      <c r="H97" s="7"/>
      <c r="I97" s="7"/>
      <c r="J97" s="7"/>
      <c r="K97" s="7"/>
      <c r="L97" s="7"/>
    </row>
    <row r="98" spans="1:12" ht="14.25">
      <c r="A98" s="2"/>
      <c r="B98" s="6"/>
      <c r="C98" s="6"/>
      <c r="D98" s="6"/>
      <c r="E98" s="6"/>
      <c r="F98" s="6"/>
      <c r="G98" s="1"/>
      <c r="H98" s="7"/>
      <c r="I98" s="7"/>
      <c r="J98" s="7"/>
      <c r="K98" s="7"/>
      <c r="L98" s="7"/>
    </row>
    <row r="99" spans="1:12" ht="14.25">
      <c r="A99" s="2"/>
      <c r="B99" s="6"/>
      <c r="C99" s="6"/>
      <c r="D99" s="6"/>
      <c r="E99" s="6"/>
      <c r="F99" s="6"/>
      <c r="G99" s="1"/>
      <c r="H99" s="7"/>
      <c r="I99" s="7"/>
      <c r="J99" s="7"/>
      <c r="K99" s="7"/>
      <c r="L99" s="7"/>
    </row>
    <row r="100" spans="1:12" ht="14.25">
      <c r="A100" s="2"/>
      <c r="B100" s="6"/>
      <c r="C100" s="6"/>
      <c r="D100" s="6"/>
      <c r="E100" s="6"/>
      <c r="F100" s="6"/>
      <c r="G100" s="1"/>
      <c r="H100" s="7"/>
      <c r="I100" s="7"/>
      <c r="J100" s="7"/>
      <c r="K100" s="7"/>
      <c r="L100" s="7"/>
    </row>
    <row r="101" spans="1:12" ht="14.25">
      <c r="A101" s="9"/>
      <c r="B101" s="6"/>
      <c r="C101" s="6"/>
      <c r="D101" s="6"/>
      <c r="E101" s="6"/>
      <c r="F101" s="6"/>
      <c r="G101" s="1"/>
      <c r="H101" s="7"/>
      <c r="I101" s="7"/>
      <c r="J101" s="7"/>
      <c r="K101" s="7"/>
      <c r="L101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L57"/>
  <sheetViews>
    <sheetView showGridLines="0" tabSelected="1" workbookViewId="0" topLeftCell="A1">
      <selection activeCell="J12" sqref="J12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4" max="4" width="15.140625" style="0" customWidth="1"/>
  </cols>
  <sheetData>
    <row r="38" ht="12.75">
      <c r="A38" t="s">
        <v>28</v>
      </c>
    </row>
    <row r="43" spans="1:12" ht="14.25">
      <c r="A43" s="2"/>
      <c r="B43" s="6"/>
      <c r="C43" s="6"/>
      <c r="D43" s="6"/>
      <c r="E43" s="6"/>
      <c r="F43" s="6"/>
      <c r="G43" s="1"/>
      <c r="H43" s="7"/>
      <c r="I43" s="7"/>
      <c r="J43" s="7"/>
      <c r="K43" s="7"/>
      <c r="L43" s="7"/>
    </row>
    <row r="44" spans="1:12" ht="14.25">
      <c r="A44" s="8"/>
      <c r="B44" s="6"/>
      <c r="C44" s="6"/>
      <c r="D44" s="6"/>
      <c r="E44" s="6"/>
      <c r="F44" s="6"/>
      <c r="G44" s="1"/>
      <c r="H44" s="7"/>
      <c r="I44" s="7"/>
      <c r="J44" s="7"/>
      <c r="K44" s="7"/>
      <c r="L44" s="7"/>
    </row>
    <row r="45" spans="1:12" ht="14.25">
      <c r="A45" s="2"/>
      <c r="B45" s="6"/>
      <c r="C45" s="6"/>
      <c r="D45" s="6"/>
      <c r="E45" s="6"/>
      <c r="F45" s="6"/>
      <c r="G45" s="1"/>
      <c r="H45" s="7"/>
      <c r="I45" s="7"/>
      <c r="J45" s="7"/>
      <c r="K45" s="7"/>
      <c r="L45" s="7"/>
    </row>
    <row r="46" spans="1:12" ht="14.25">
      <c r="A46" s="2"/>
      <c r="B46" s="6"/>
      <c r="C46" s="6"/>
      <c r="D46" s="6"/>
      <c r="E46" s="6"/>
      <c r="F46" s="6"/>
      <c r="G46" s="1"/>
      <c r="H46" s="7"/>
      <c r="I46" s="7"/>
      <c r="J46" s="7"/>
      <c r="K46" s="7"/>
      <c r="L46" s="7"/>
    </row>
    <row r="47" spans="1:12" ht="14.25">
      <c r="A47" s="8"/>
      <c r="B47" s="6"/>
      <c r="C47" s="6"/>
      <c r="D47" s="6"/>
      <c r="E47" s="6"/>
      <c r="F47" s="6"/>
      <c r="G47" s="1"/>
      <c r="H47" s="7"/>
      <c r="I47" s="7"/>
      <c r="J47" s="7"/>
      <c r="K47" s="7"/>
      <c r="L47" s="7"/>
    </row>
    <row r="48" spans="1:12" ht="14.25">
      <c r="A48" s="8"/>
      <c r="B48" s="6"/>
      <c r="C48" s="6"/>
      <c r="D48" s="6"/>
      <c r="E48" s="6"/>
      <c r="F48" s="6"/>
      <c r="G48" s="1"/>
      <c r="H48" s="7"/>
      <c r="I48" s="7"/>
      <c r="J48" s="7"/>
      <c r="K48" s="7"/>
      <c r="L48" s="7"/>
    </row>
    <row r="49" spans="1:12" ht="14.25">
      <c r="A49" s="2"/>
      <c r="B49" s="6"/>
      <c r="C49" s="6"/>
      <c r="D49" s="6"/>
      <c r="E49" s="6"/>
      <c r="F49" s="6"/>
      <c r="G49" s="1"/>
      <c r="H49" s="7"/>
      <c r="I49" s="7"/>
      <c r="J49" s="7"/>
      <c r="K49" s="7"/>
      <c r="L49" s="7"/>
    </row>
    <row r="50" spans="1:12" ht="14.25">
      <c r="A50" s="2"/>
      <c r="B50" s="6"/>
      <c r="C50" s="6"/>
      <c r="D50" s="6"/>
      <c r="E50" s="6"/>
      <c r="F50" s="6"/>
      <c r="G50" s="1"/>
      <c r="H50" s="7"/>
      <c r="I50" s="7"/>
      <c r="J50" s="7"/>
      <c r="K50" s="7"/>
      <c r="L50" s="7"/>
    </row>
    <row r="51" spans="1:12" ht="14.25">
      <c r="A51" s="2"/>
      <c r="B51" s="6"/>
      <c r="C51" s="6"/>
      <c r="D51" s="6"/>
      <c r="E51" s="6"/>
      <c r="F51" s="6"/>
      <c r="G51" s="1"/>
      <c r="H51" s="7"/>
      <c r="I51" s="7"/>
      <c r="J51" s="7"/>
      <c r="K51" s="7"/>
      <c r="L51" s="7"/>
    </row>
    <row r="52" spans="1:12" ht="14.25">
      <c r="A52" s="2"/>
      <c r="B52" s="6"/>
      <c r="C52" s="6"/>
      <c r="D52" s="6"/>
      <c r="E52" s="6"/>
      <c r="F52" s="6"/>
      <c r="G52" s="1"/>
      <c r="H52" s="7"/>
      <c r="I52" s="7"/>
      <c r="J52" s="7"/>
      <c r="K52" s="7"/>
      <c r="L52" s="7"/>
    </row>
    <row r="53" spans="1:12" ht="14.25">
      <c r="A53" s="2"/>
      <c r="B53" s="6"/>
      <c r="C53" s="6"/>
      <c r="D53" s="6"/>
      <c r="E53" s="6"/>
      <c r="F53" s="6"/>
      <c r="G53" s="1"/>
      <c r="H53" s="7"/>
      <c r="I53" s="7"/>
      <c r="J53" s="7"/>
      <c r="K53" s="7"/>
      <c r="L53" s="7"/>
    </row>
    <row r="54" spans="1:12" ht="14.25">
      <c r="A54" s="2"/>
      <c r="B54" s="6"/>
      <c r="C54" s="6"/>
      <c r="D54" s="6"/>
      <c r="E54" s="6"/>
      <c r="F54" s="6"/>
      <c r="G54" s="1"/>
      <c r="H54" s="7"/>
      <c r="I54" s="7"/>
      <c r="J54" s="7"/>
      <c r="K54" s="7"/>
      <c r="L54" s="7"/>
    </row>
    <row r="55" spans="1:12" ht="14.25">
      <c r="A55" s="2"/>
      <c r="B55" s="6"/>
      <c r="C55" s="6"/>
      <c r="D55" s="6"/>
      <c r="E55" s="6"/>
      <c r="F55" s="6"/>
      <c r="G55" s="1"/>
      <c r="H55" s="7"/>
      <c r="I55" s="7"/>
      <c r="J55" s="7"/>
      <c r="K55" s="7"/>
      <c r="L55" s="7"/>
    </row>
    <row r="56" spans="1:12" ht="14.25">
      <c r="A56" s="2"/>
      <c r="B56" s="6"/>
      <c r="C56" s="6"/>
      <c r="D56" s="6"/>
      <c r="E56" s="6"/>
      <c r="F56" s="6"/>
      <c r="G56" s="1"/>
      <c r="H56" s="7"/>
      <c r="I56" s="7"/>
      <c r="J56" s="7"/>
      <c r="K56" s="7"/>
      <c r="L56" s="7"/>
    </row>
    <row r="57" spans="1:12" ht="14.25">
      <c r="A57" s="9"/>
      <c r="B57" s="6"/>
      <c r="C57" s="6"/>
      <c r="D57" s="6"/>
      <c r="E57" s="6"/>
      <c r="F57" s="6"/>
      <c r="G57" s="1"/>
      <c r="H57" s="7"/>
      <c r="I57" s="7"/>
      <c r="J57" s="7"/>
      <c r="K57" s="7"/>
      <c r="L57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joel.chantrefoux</cp:lastModifiedBy>
  <dcterms:created xsi:type="dcterms:W3CDTF">1996-10-21T11:03:58Z</dcterms:created>
  <dcterms:modified xsi:type="dcterms:W3CDTF">2013-03-14T09:56:51Z</dcterms:modified>
  <cp:category/>
  <cp:version/>
  <cp:contentType/>
  <cp:contentStatus/>
</cp:coreProperties>
</file>